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regner\Documents\ogregner\ALLOTMENT REPORT\CY 2016\2016 WEBSITE\"/>
    </mc:Choice>
  </mc:AlternateContent>
  <bookViews>
    <workbookView xWindow="0" yWindow="0" windowWidth="24000" windowHeight="9735"/>
  </bookViews>
  <sheets>
    <sheet name="SUM" sheetId="11" r:id="rId1"/>
    <sheet name="ByDept" sheetId="12" r:id="rId2"/>
    <sheet name="Program Adjustments-RA10717" sheetId="13" r:id="rId3"/>
    <sheet name="ProgramAdjustments-RA10651" sheetId="14" r:id="rId4"/>
    <sheet name="AllSources" sheetId="4" r:id="rId5"/>
    <sheet name="SPFs" sheetId="5" r:id="rId6"/>
    <sheet name="Automatic" sheetId="7" r:id="rId7"/>
    <sheet name="Continuing" sheetId="6" r:id="rId8"/>
    <sheet name="UF" sheetId="8" r:id="rId9"/>
  </sheets>
  <externalReferences>
    <externalReference r:id="rId10"/>
    <externalReference r:id="rId11"/>
    <externalReference r:id="rId12"/>
  </externalReferences>
  <definedNames>
    <definedName name="_xlnm.Print_Area" localSheetId="4">AllSources!$A$1:$I$98</definedName>
    <definedName name="_xlnm.Print_Area" localSheetId="6">Automatic!$A$1:$O$96</definedName>
    <definedName name="_xlnm.Print_Area" localSheetId="1">ByDept!$A$1:$L$260</definedName>
    <definedName name="_xlnm.Print_Area" localSheetId="7">Continuing!$A$1:$M$96</definedName>
    <definedName name="_xlnm.Print_Area" localSheetId="2">'Program Adjustments-RA10717'!$A$1:$F$87</definedName>
    <definedName name="_xlnm.Print_Area" localSheetId="3">'ProgramAdjustments-RA10651'!$A$1:$E$30</definedName>
    <definedName name="_xlnm.Print_Area" localSheetId="5">SPFs!$A$1:$K$96</definedName>
    <definedName name="_xlnm.Print_Area" localSheetId="0">SUM!$A$1:$I$51</definedName>
    <definedName name="_xlnm.Print_Area" localSheetId="8">UF!$A$1:$I$95</definedName>
    <definedName name="_xlnm.Print_Titles" localSheetId="4">AllSources!$1:$6</definedName>
    <definedName name="_xlnm.Print_Titles" localSheetId="6">Automatic!$A:$A,Automatic!$1:$5</definedName>
    <definedName name="_xlnm.Print_Titles" localSheetId="1">ByDept!$1:$6</definedName>
    <definedName name="_xlnm.Print_Titles" localSheetId="7">Continuing!$A:$A,Continuing!$1:$5</definedName>
    <definedName name="_xlnm.Print_Titles" localSheetId="2">'Program Adjustments-RA10717'!$1:$5</definedName>
    <definedName name="_xlnm.Print_Titles" localSheetId="3">'ProgramAdjustments-RA10651'!$1:$6</definedName>
    <definedName name="_xlnm.Print_Titles" localSheetId="5">SPFs!$A:$A,SPFs!$1:$5</definedName>
    <definedName name="_xlnm.Print_Titles" localSheetId="8">UF!$1:$5</definedName>
    <definedName name="Z_5BA19E16_4FBA_4604_B3D1_F564165F1D65_.wvu.Cols" localSheetId="6" hidden="1">Automatic!#REF!</definedName>
    <definedName name="Z_5BA19E16_4FBA_4604_B3D1_F564165F1D65_.wvu.PrintArea" localSheetId="6" hidden="1">Automatic!$A$1:$O$96</definedName>
    <definedName name="Z_5BA19E16_4FBA_4604_B3D1_F564165F1D65_.wvu.PrintArea" localSheetId="7" hidden="1">Continuing!$A$1:$H$96</definedName>
    <definedName name="Z_5BA19E16_4FBA_4604_B3D1_F564165F1D65_.wvu.PrintArea" localSheetId="8" hidden="1">UF!$A$1:$I$95</definedName>
    <definedName name="Z_5BA19E16_4FBA_4604_B3D1_F564165F1D65_.wvu.PrintTitles" localSheetId="6" hidden="1">Automatic!$A:$A,Automatic!$1:$5</definedName>
    <definedName name="Z_5BA19E16_4FBA_4604_B3D1_F564165F1D65_.wvu.PrintTitles" localSheetId="7" hidden="1">Continuing!$1:$5</definedName>
    <definedName name="Z_5BA19E16_4FBA_4604_B3D1_F564165F1D65_.wvu.PrintTitles" localSheetId="8" hidden="1">UF!$1:$5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4" l="1"/>
  <c r="D26" i="14" s="1"/>
  <c r="C26" i="14"/>
  <c r="B26" i="14"/>
  <c r="D24" i="14"/>
  <c r="D22" i="14" s="1"/>
  <c r="C22" i="14"/>
  <c r="C21" i="14" s="1"/>
  <c r="C30" i="14" s="1"/>
  <c r="B22" i="14"/>
  <c r="B21" i="14"/>
  <c r="D19" i="14"/>
  <c r="D18" i="14"/>
  <c r="D15" i="14"/>
  <c r="D13" i="14"/>
  <c r="C13" i="14"/>
  <c r="B13" i="14"/>
  <c r="D11" i="14"/>
  <c r="D9" i="14"/>
  <c r="D8" i="14" s="1"/>
  <c r="C9" i="14"/>
  <c r="B9" i="14"/>
  <c r="B8" i="14" s="1"/>
  <c r="B7" i="14" s="1"/>
  <c r="C8" i="14"/>
  <c r="A3" i="14"/>
  <c r="E83" i="13"/>
  <c r="E80" i="13"/>
  <c r="C79" i="13"/>
  <c r="E79" i="13" s="1"/>
  <c r="E76" i="13" s="1"/>
  <c r="D76" i="13"/>
  <c r="B76" i="13"/>
  <c r="E75" i="13"/>
  <c r="E74" i="13"/>
  <c r="C74" i="13"/>
  <c r="E73" i="13"/>
  <c r="E72" i="13"/>
  <c r="E71" i="13"/>
  <c r="E70" i="13"/>
  <c r="E67" i="13"/>
  <c r="B67" i="13"/>
  <c r="E65" i="13"/>
  <c r="D65" i="13"/>
  <c r="C65" i="13"/>
  <c r="B65" i="13"/>
  <c r="E63" i="13"/>
  <c r="E61" i="13" s="1"/>
  <c r="D61" i="13"/>
  <c r="C61" i="13"/>
  <c r="B61" i="13"/>
  <c r="C59" i="13"/>
  <c r="E59" i="13" s="1"/>
  <c r="E57" i="13" s="1"/>
  <c r="D57" i="13"/>
  <c r="B57" i="13"/>
  <c r="E55" i="13"/>
  <c r="E54" i="13"/>
  <c r="E51" i="13"/>
  <c r="E50" i="13"/>
  <c r="D49" i="13"/>
  <c r="E49" i="13" s="1"/>
  <c r="E46" i="13" s="1"/>
  <c r="E48" i="13"/>
  <c r="D46" i="13"/>
  <c r="C46" i="13"/>
  <c r="B46" i="13"/>
  <c r="E44" i="13"/>
  <c r="E42" i="13"/>
  <c r="D42" i="13"/>
  <c r="C42" i="13"/>
  <c r="B42" i="13"/>
  <c r="E40" i="13"/>
  <c r="E38" i="13"/>
  <c r="E37" i="13"/>
  <c r="C36" i="13"/>
  <c r="D34" i="13"/>
  <c r="C34" i="13"/>
  <c r="B34" i="13"/>
  <c r="E32" i="13"/>
  <c r="E31" i="13"/>
  <c r="E29" i="13" s="1"/>
  <c r="D29" i="13"/>
  <c r="C29" i="13"/>
  <c r="B29" i="13"/>
  <c r="B27" i="13"/>
  <c r="D24" i="13"/>
  <c r="C24" i="13"/>
  <c r="B24" i="13"/>
  <c r="E22" i="13"/>
  <c r="E19" i="13"/>
  <c r="E18" i="13"/>
  <c r="E17" i="13"/>
  <c r="E15" i="13" s="1"/>
  <c r="E14" i="13" s="1"/>
  <c r="D15" i="13"/>
  <c r="C15" i="13"/>
  <c r="B15" i="13"/>
  <c r="D14" i="13"/>
  <c r="C14" i="13"/>
  <c r="B14" i="13"/>
  <c r="B7" i="13" s="1"/>
  <c r="B6" i="13" s="1"/>
  <c r="E12" i="13"/>
  <c r="E11" i="13"/>
  <c r="E10" i="13"/>
  <c r="E8" i="13"/>
  <c r="D8" i="13"/>
  <c r="C8" i="13"/>
  <c r="B8" i="13"/>
  <c r="D7" i="13"/>
  <c r="D6" i="13"/>
  <c r="A2" i="13"/>
  <c r="H259" i="12"/>
  <c r="G259" i="12"/>
  <c r="H258" i="12"/>
  <c r="G258" i="12"/>
  <c r="H257" i="12"/>
  <c r="G257" i="12"/>
  <c r="H256" i="12"/>
  <c r="G256" i="12"/>
  <c r="H255" i="12"/>
  <c r="G255" i="12"/>
  <c r="H254" i="12"/>
  <c r="G254" i="12"/>
  <c r="H253" i="12"/>
  <c r="G253" i="12"/>
  <c r="H252" i="12"/>
  <c r="G252" i="12"/>
  <c r="H251" i="12"/>
  <c r="G251" i="12"/>
  <c r="H250" i="12"/>
  <c r="G250" i="12"/>
  <c r="F249" i="12"/>
  <c r="E249" i="12"/>
  <c r="H247" i="12"/>
  <c r="G247" i="12"/>
  <c r="L245" i="12"/>
  <c r="J245" i="12"/>
  <c r="L244" i="12"/>
  <c r="J244" i="12"/>
  <c r="H244" i="12"/>
  <c r="D244" i="12"/>
  <c r="C244" i="12"/>
  <c r="B244" i="12"/>
  <c r="L242" i="12"/>
  <c r="J242" i="12"/>
  <c r="L241" i="12"/>
  <c r="J241" i="12"/>
  <c r="L240" i="12"/>
  <c r="J240" i="12"/>
  <c r="L239" i="12"/>
  <c r="J239" i="12"/>
  <c r="L238" i="12"/>
  <c r="J238" i="12"/>
  <c r="L237" i="12"/>
  <c r="J237" i="12"/>
  <c r="L236" i="12"/>
  <c r="J236" i="12"/>
  <c r="L235" i="12"/>
  <c r="J235" i="12"/>
  <c r="L234" i="12"/>
  <c r="J234" i="12"/>
  <c r="L233" i="12"/>
  <c r="L232" i="12" s="1"/>
  <c r="J233" i="12"/>
  <c r="J232" i="12" s="1"/>
  <c r="I233" i="12"/>
  <c r="H233" i="12"/>
  <c r="D233" i="12"/>
  <c r="C233" i="12"/>
  <c r="B233" i="12"/>
  <c r="G232" i="12"/>
  <c r="F232" i="12"/>
  <c r="E232" i="12"/>
  <c r="H230" i="12"/>
  <c r="G230" i="12"/>
  <c r="D230" i="12"/>
  <c r="L230" i="12" s="1"/>
  <c r="H229" i="12"/>
  <c r="G229" i="12"/>
  <c r="D229" i="12"/>
  <c r="L229" i="12" s="1"/>
  <c r="H228" i="12"/>
  <c r="G228" i="12"/>
  <c r="D228" i="12"/>
  <c r="L228" i="12" s="1"/>
  <c r="H227" i="12"/>
  <c r="G227" i="12"/>
  <c r="D227" i="12"/>
  <c r="L227" i="12" s="1"/>
  <c r="H226" i="12"/>
  <c r="G226" i="12"/>
  <c r="D226" i="12"/>
  <c r="L226" i="12" s="1"/>
  <c r="H225" i="12"/>
  <c r="G225" i="12"/>
  <c r="D225" i="12"/>
  <c r="L225" i="12" s="1"/>
  <c r="H224" i="12"/>
  <c r="G224" i="12"/>
  <c r="D224" i="12"/>
  <c r="L224" i="12" s="1"/>
  <c r="H223" i="12"/>
  <c r="G223" i="12"/>
  <c r="D223" i="12"/>
  <c r="L223" i="12" s="1"/>
  <c r="H222" i="12"/>
  <c r="G222" i="12"/>
  <c r="D222" i="12"/>
  <c r="L222" i="12" s="1"/>
  <c r="G221" i="12"/>
  <c r="H220" i="12"/>
  <c r="G220" i="12"/>
  <c r="D220" i="12"/>
  <c r="L220" i="12" s="1"/>
  <c r="H219" i="12"/>
  <c r="G219" i="12"/>
  <c r="D219" i="12"/>
  <c r="L219" i="12" s="1"/>
  <c r="H218" i="12"/>
  <c r="G218" i="12"/>
  <c r="J218" i="12" s="1"/>
  <c r="D218" i="12"/>
  <c r="L218" i="12" s="1"/>
  <c r="L217" i="12"/>
  <c r="H217" i="12"/>
  <c r="G217" i="12"/>
  <c r="J217" i="12" s="1"/>
  <c r="D217" i="12"/>
  <c r="H216" i="12"/>
  <c r="H215" i="12" s="1"/>
  <c r="G216" i="12"/>
  <c r="D216" i="12"/>
  <c r="L216" i="12" s="1"/>
  <c r="L215" i="12" s="1"/>
  <c r="F215" i="12"/>
  <c r="E215" i="12"/>
  <c r="E213" i="12" s="1"/>
  <c r="C215" i="12"/>
  <c r="B215" i="12"/>
  <c r="H214" i="12"/>
  <c r="G214" i="12"/>
  <c r="C214" i="12"/>
  <c r="B214" i="12"/>
  <c r="F213" i="12"/>
  <c r="H211" i="12"/>
  <c r="L211" i="12" s="1"/>
  <c r="G211" i="12"/>
  <c r="D211" i="12"/>
  <c r="H210" i="12"/>
  <c r="L210" i="12" s="1"/>
  <c r="G210" i="12"/>
  <c r="D210" i="12"/>
  <c r="H209" i="12"/>
  <c r="L209" i="12" s="1"/>
  <c r="G209" i="12"/>
  <c r="J209" i="12" s="1"/>
  <c r="D209" i="12"/>
  <c r="L208" i="12"/>
  <c r="H208" i="12"/>
  <c r="G208" i="12"/>
  <c r="J208" i="12" s="1"/>
  <c r="D208" i="12"/>
  <c r="H207" i="12"/>
  <c r="L207" i="12" s="1"/>
  <c r="G207" i="12"/>
  <c r="D207" i="12"/>
  <c r="H206" i="12"/>
  <c r="L206" i="12" s="1"/>
  <c r="D206" i="12"/>
  <c r="H205" i="12"/>
  <c r="L205" i="12" s="1"/>
  <c r="G205" i="12"/>
  <c r="D205" i="12"/>
  <c r="H204" i="12"/>
  <c r="L204" i="12" s="1"/>
  <c r="G204" i="12"/>
  <c r="D204" i="12"/>
  <c r="H203" i="12"/>
  <c r="L203" i="12" s="1"/>
  <c r="G203" i="12"/>
  <c r="D203" i="12"/>
  <c r="H202" i="12"/>
  <c r="L202" i="12" s="1"/>
  <c r="G202" i="12"/>
  <c r="D202" i="12"/>
  <c r="H201" i="12"/>
  <c r="L201" i="12" s="1"/>
  <c r="D201" i="12"/>
  <c r="H200" i="12"/>
  <c r="L200" i="12" s="1"/>
  <c r="D200" i="12"/>
  <c r="H199" i="12"/>
  <c r="L199" i="12" s="1"/>
  <c r="G199" i="12"/>
  <c r="D199" i="12"/>
  <c r="H198" i="12"/>
  <c r="L198" i="12" s="1"/>
  <c r="G198" i="12"/>
  <c r="J198" i="12" s="1"/>
  <c r="D198" i="12"/>
  <c r="H197" i="12"/>
  <c r="G197" i="12"/>
  <c r="B197" i="12"/>
  <c r="L197" i="12" s="1"/>
  <c r="H196" i="12"/>
  <c r="L196" i="12" s="1"/>
  <c r="G196" i="12"/>
  <c r="D196" i="12"/>
  <c r="H195" i="12"/>
  <c r="G195" i="12"/>
  <c r="B195" i="12"/>
  <c r="H194" i="12"/>
  <c r="L194" i="12" s="1"/>
  <c r="G194" i="12"/>
  <c r="J194" i="12" s="1"/>
  <c r="D194" i="12"/>
  <c r="H193" i="12"/>
  <c r="L193" i="12" s="1"/>
  <c r="G193" i="12"/>
  <c r="D193" i="12"/>
  <c r="H192" i="12"/>
  <c r="L192" i="12" s="1"/>
  <c r="G192" i="12"/>
  <c r="G191" i="12" s="1"/>
  <c r="D192" i="12"/>
  <c r="H191" i="12"/>
  <c r="F191" i="12"/>
  <c r="E191" i="12"/>
  <c r="C191" i="12"/>
  <c r="H190" i="12"/>
  <c r="L190" i="12" s="1"/>
  <c r="G190" i="12"/>
  <c r="D190" i="12"/>
  <c r="H189" i="12"/>
  <c r="L189" i="12" s="1"/>
  <c r="G189" i="12"/>
  <c r="D189" i="12"/>
  <c r="H188" i="12"/>
  <c r="L188" i="12" s="1"/>
  <c r="D188" i="12"/>
  <c r="H187" i="12"/>
  <c r="L187" i="12" s="1"/>
  <c r="G187" i="12"/>
  <c r="D187" i="12"/>
  <c r="H186" i="12"/>
  <c r="L186" i="12" s="1"/>
  <c r="G186" i="12"/>
  <c r="J186" i="12" s="1"/>
  <c r="D186" i="12"/>
  <c r="L185" i="12"/>
  <c r="H185" i="12"/>
  <c r="D185" i="12"/>
  <c r="H184" i="12"/>
  <c r="L184" i="12" s="1"/>
  <c r="G184" i="12"/>
  <c r="J184" i="12" s="1"/>
  <c r="D184" i="12"/>
  <c r="H183" i="12"/>
  <c r="D183" i="12"/>
  <c r="H182" i="12"/>
  <c r="L182" i="12" s="1"/>
  <c r="G182" i="12"/>
  <c r="D182" i="12"/>
  <c r="H181" i="12"/>
  <c r="L181" i="12" s="1"/>
  <c r="G181" i="12"/>
  <c r="J181" i="12" s="1"/>
  <c r="D181" i="12"/>
  <c r="H180" i="12"/>
  <c r="L180" i="12" s="1"/>
  <c r="G180" i="12"/>
  <c r="D180" i="12"/>
  <c r="H179" i="12"/>
  <c r="L179" i="12" s="1"/>
  <c r="G179" i="12"/>
  <c r="J179" i="12" s="1"/>
  <c r="D179" i="12"/>
  <c r="H178" i="12"/>
  <c r="L178" i="12" s="1"/>
  <c r="G178" i="12"/>
  <c r="D178" i="12"/>
  <c r="H177" i="12"/>
  <c r="L177" i="12" s="1"/>
  <c r="G177" i="12"/>
  <c r="G176" i="12" s="1"/>
  <c r="D177" i="12"/>
  <c r="H176" i="12"/>
  <c r="L176" i="12" s="1"/>
  <c r="F176" i="12"/>
  <c r="E176" i="12"/>
  <c r="E172" i="12" s="1"/>
  <c r="H175" i="12"/>
  <c r="G175" i="12"/>
  <c r="D175" i="12"/>
  <c r="H174" i="12"/>
  <c r="L174" i="12" s="1"/>
  <c r="G174" i="12"/>
  <c r="D174" i="12"/>
  <c r="H173" i="12"/>
  <c r="L173" i="12" s="1"/>
  <c r="G173" i="12"/>
  <c r="D173" i="12"/>
  <c r="F172" i="12"/>
  <c r="C172" i="12"/>
  <c r="H170" i="12"/>
  <c r="L170" i="12" s="1"/>
  <c r="G170" i="12"/>
  <c r="D170" i="12"/>
  <c r="H169" i="12"/>
  <c r="L169" i="12" s="1"/>
  <c r="G169" i="12"/>
  <c r="D169" i="12"/>
  <c r="H168" i="12"/>
  <c r="L168" i="12" s="1"/>
  <c r="G168" i="12"/>
  <c r="D168" i="12"/>
  <c r="H167" i="12"/>
  <c r="L167" i="12" s="1"/>
  <c r="G167" i="12"/>
  <c r="D167" i="12"/>
  <c r="H166" i="12"/>
  <c r="L166" i="12" s="1"/>
  <c r="G166" i="12"/>
  <c r="D166" i="12"/>
  <c r="H165" i="12"/>
  <c r="L165" i="12" s="1"/>
  <c r="G165" i="12"/>
  <c r="J165" i="12" s="1"/>
  <c r="D165" i="12"/>
  <c r="L164" i="12"/>
  <c r="H164" i="12"/>
  <c r="G164" i="12"/>
  <c r="J164" i="12" s="1"/>
  <c r="D164" i="12"/>
  <c r="H163" i="12"/>
  <c r="G163" i="12"/>
  <c r="B163" i="12"/>
  <c r="D163" i="12" s="1"/>
  <c r="L163" i="12" s="1"/>
  <c r="H162" i="12"/>
  <c r="G162" i="12"/>
  <c r="J162" i="12" s="1"/>
  <c r="D162" i="12"/>
  <c r="L162" i="12" s="1"/>
  <c r="L161" i="12"/>
  <c r="H161" i="12"/>
  <c r="G161" i="12"/>
  <c r="J161" i="12" s="1"/>
  <c r="D161" i="12"/>
  <c r="H160" i="12"/>
  <c r="G160" i="12"/>
  <c r="D160" i="12"/>
  <c r="L160" i="12" s="1"/>
  <c r="H159" i="12"/>
  <c r="G159" i="12"/>
  <c r="D159" i="12"/>
  <c r="L159" i="12" s="1"/>
  <c r="H158" i="12"/>
  <c r="G158" i="12"/>
  <c r="J158" i="12" s="1"/>
  <c r="D158" i="12"/>
  <c r="L158" i="12" s="1"/>
  <c r="L157" i="12"/>
  <c r="H157" i="12"/>
  <c r="G157" i="12"/>
  <c r="J157" i="12" s="1"/>
  <c r="D157" i="12"/>
  <c r="H156" i="12"/>
  <c r="G156" i="12"/>
  <c r="D156" i="12"/>
  <c r="L156" i="12" s="1"/>
  <c r="H155" i="12"/>
  <c r="H153" i="12" s="1"/>
  <c r="G155" i="12"/>
  <c r="D155" i="12"/>
  <c r="L155" i="12" s="1"/>
  <c r="H154" i="12"/>
  <c r="G154" i="12"/>
  <c r="C154" i="12"/>
  <c r="B154" i="12"/>
  <c r="F153" i="12"/>
  <c r="E153" i="12"/>
  <c r="B153" i="12"/>
  <c r="H152" i="12"/>
  <c r="G152" i="12"/>
  <c r="B152" i="12"/>
  <c r="D152" i="12" s="1"/>
  <c r="L152" i="12" s="1"/>
  <c r="H151" i="12"/>
  <c r="G151" i="12"/>
  <c r="D151" i="12"/>
  <c r="L151" i="12" s="1"/>
  <c r="H150" i="12"/>
  <c r="G150" i="12"/>
  <c r="D150" i="12"/>
  <c r="L150" i="12" s="1"/>
  <c r="G149" i="12"/>
  <c r="F149" i="12"/>
  <c r="E149" i="12"/>
  <c r="C149" i="12"/>
  <c r="B149" i="12"/>
  <c r="H148" i="12"/>
  <c r="G148" i="12"/>
  <c r="J148" i="12" s="1"/>
  <c r="B148" i="12"/>
  <c r="D148" i="12" s="1"/>
  <c r="H147" i="12"/>
  <c r="G147" i="12"/>
  <c r="D147" i="12"/>
  <c r="B147" i="12"/>
  <c r="H146" i="12"/>
  <c r="G146" i="12"/>
  <c r="B146" i="12"/>
  <c r="D146" i="12" s="1"/>
  <c r="H145" i="12"/>
  <c r="G145" i="12"/>
  <c r="J145" i="12" s="1"/>
  <c r="C145" i="12"/>
  <c r="B145" i="12"/>
  <c r="B144" i="12" s="1"/>
  <c r="F144" i="12"/>
  <c r="E144" i="12"/>
  <c r="C144" i="12"/>
  <c r="H143" i="12"/>
  <c r="G143" i="12"/>
  <c r="B143" i="12"/>
  <c r="D143" i="12" s="1"/>
  <c r="H142" i="12"/>
  <c r="G142" i="12"/>
  <c r="B142" i="12"/>
  <c r="D142" i="12" s="1"/>
  <c r="H141" i="12"/>
  <c r="G141" i="12"/>
  <c r="B141" i="12"/>
  <c r="D141" i="12" s="1"/>
  <c r="H140" i="12"/>
  <c r="G140" i="12"/>
  <c r="B140" i="12"/>
  <c r="D140" i="12" s="1"/>
  <c r="H139" i="12"/>
  <c r="G139" i="12"/>
  <c r="B139" i="12"/>
  <c r="D139" i="12" s="1"/>
  <c r="H138" i="12"/>
  <c r="G138" i="12"/>
  <c r="G136" i="12" s="1"/>
  <c r="D138" i="12"/>
  <c r="H137" i="12"/>
  <c r="G137" i="12"/>
  <c r="B137" i="12"/>
  <c r="F136" i="12"/>
  <c r="E136" i="12"/>
  <c r="C136" i="12"/>
  <c r="H135" i="12"/>
  <c r="G135" i="12"/>
  <c r="H134" i="12"/>
  <c r="G134" i="12"/>
  <c r="B134" i="12"/>
  <c r="D134" i="12" s="1"/>
  <c r="H133" i="12"/>
  <c r="G133" i="12"/>
  <c r="D133" i="12"/>
  <c r="H132" i="12"/>
  <c r="L132" i="12" s="1"/>
  <c r="G132" i="12"/>
  <c r="H131" i="12"/>
  <c r="L131" i="12" s="1"/>
  <c r="G131" i="12"/>
  <c r="H130" i="12"/>
  <c r="L130" i="12" s="1"/>
  <c r="G130" i="12"/>
  <c r="H122" i="12"/>
  <c r="F122" i="12"/>
  <c r="E122" i="12"/>
  <c r="G122" i="12" s="1"/>
  <c r="H121" i="12"/>
  <c r="F121" i="12"/>
  <c r="E121" i="12"/>
  <c r="H120" i="12"/>
  <c r="F120" i="12"/>
  <c r="E120" i="12"/>
  <c r="G120" i="12" s="1"/>
  <c r="H118" i="12"/>
  <c r="F118" i="12"/>
  <c r="F116" i="12" s="1"/>
  <c r="E118" i="12"/>
  <c r="H117" i="12"/>
  <c r="H116" i="12" s="1"/>
  <c r="F117" i="12"/>
  <c r="E117" i="12"/>
  <c r="H115" i="12"/>
  <c r="F115" i="12"/>
  <c r="E115" i="12"/>
  <c r="G115" i="12" s="1"/>
  <c r="H114" i="12"/>
  <c r="F114" i="12"/>
  <c r="E114" i="12"/>
  <c r="H113" i="12"/>
  <c r="F113" i="12"/>
  <c r="E113" i="12"/>
  <c r="G113" i="12" s="1"/>
  <c r="H112" i="12"/>
  <c r="F112" i="12"/>
  <c r="E112" i="12"/>
  <c r="H111" i="12"/>
  <c r="H109" i="12"/>
  <c r="F109" i="12"/>
  <c r="E109" i="12"/>
  <c r="H108" i="12"/>
  <c r="F108" i="12"/>
  <c r="E108" i="12"/>
  <c r="G108" i="12" s="1"/>
  <c r="J108" i="12" s="1"/>
  <c r="H107" i="12"/>
  <c r="F107" i="12"/>
  <c r="E107" i="12"/>
  <c r="H106" i="12"/>
  <c r="F106" i="12"/>
  <c r="E106" i="12"/>
  <c r="G106" i="12" s="1"/>
  <c r="H105" i="12"/>
  <c r="F105" i="12"/>
  <c r="E105" i="12"/>
  <c r="H104" i="12"/>
  <c r="F104" i="12"/>
  <c r="E104" i="12"/>
  <c r="G104" i="12" s="1"/>
  <c r="J104" i="12" s="1"/>
  <c r="H103" i="12"/>
  <c r="F103" i="12"/>
  <c r="E103" i="12"/>
  <c r="H102" i="12"/>
  <c r="F102" i="12"/>
  <c r="E102" i="12"/>
  <c r="G102" i="12" s="1"/>
  <c r="J102" i="12" s="1"/>
  <c r="H101" i="12"/>
  <c r="F101" i="12"/>
  <c r="E101" i="12"/>
  <c r="H99" i="12"/>
  <c r="F99" i="12"/>
  <c r="E99" i="12"/>
  <c r="G99" i="12" s="1"/>
  <c r="H98" i="12"/>
  <c r="F98" i="12"/>
  <c r="E98" i="12"/>
  <c r="H97" i="12"/>
  <c r="F97" i="12"/>
  <c r="E97" i="12"/>
  <c r="G97" i="12" s="1"/>
  <c r="H96" i="12"/>
  <c r="F96" i="12"/>
  <c r="E96" i="12"/>
  <c r="H95" i="12"/>
  <c r="H94" i="12" s="1"/>
  <c r="F95" i="12"/>
  <c r="E95" i="12"/>
  <c r="E94" i="12" s="1"/>
  <c r="F94" i="12"/>
  <c r="H93" i="12"/>
  <c r="F93" i="12"/>
  <c r="E93" i="12"/>
  <c r="H90" i="12"/>
  <c r="F90" i="12"/>
  <c r="E90" i="12"/>
  <c r="G90" i="12" s="1"/>
  <c r="H89" i="12"/>
  <c r="F89" i="12"/>
  <c r="E89" i="12"/>
  <c r="H88" i="12"/>
  <c r="F88" i="12"/>
  <c r="E88" i="12"/>
  <c r="G88" i="12" s="1"/>
  <c r="H87" i="12"/>
  <c r="F87" i="12"/>
  <c r="E87" i="12"/>
  <c r="H86" i="12"/>
  <c r="F86" i="12"/>
  <c r="E86" i="12"/>
  <c r="G86" i="12" s="1"/>
  <c r="H85" i="12"/>
  <c r="F85" i="12"/>
  <c r="E85" i="12"/>
  <c r="H84" i="12"/>
  <c r="F84" i="12"/>
  <c r="E84" i="12"/>
  <c r="G84" i="12" s="1"/>
  <c r="H83" i="12"/>
  <c r="F83" i="12"/>
  <c r="E83" i="12"/>
  <c r="H82" i="12"/>
  <c r="F82" i="12"/>
  <c r="E82" i="12"/>
  <c r="G82" i="12" s="1"/>
  <c r="H81" i="12"/>
  <c r="F81" i="12"/>
  <c r="E81" i="12"/>
  <c r="H80" i="12"/>
  <c r="F80" i="12"/>
  <c r="E80" i="12"/>
  <c r="G80" i="12" s="1"/>
  <c r="H79" i="12"/>
  <c r="F79" i="12"/>
  <c r="E79" i="12"/>
  <c r="H78" i="12"/>
  <c r="F78" i="12"/>
  <c r="E78" i="12"/>
  <c r="G78" i="12" s="1"/>
  <c r="H77" i="12"/>
  <c r="F77" i="12"/>
  <c r="E77" i="12"/>
  <c r="H76" i="12"/>
  <c r="F76" i="12"/>
  <c r="E76" i="12"/>
  <c r="G76" i="12" s="1"/>
  <c r="H75" i="12"/>
  <c r="F75" i="12"/>
  <c r="E75" i="12"/>
  <c r="H74" i="12"/>
  <c r="F74" i="12"/>
  <c r="E74" i="12"/>
  <c r="G74" i="12" s="1"/>
  <c r="H73" i="12"/>
  <c r="F73" i="12"/>
  <c r="E73" i="12"/>
  <c r="H72" i="12"/>
  <c r="F72" i="12"/>
  <c r="E72" i="12"/>
  <c r="G72" i="12" s="1"/>
  <c r="H71" i="12"/>
  <c r="F71" i="12"/>
  <c r="F70" i="12" s="1"/>
  <c r="F51" i="12" s="1"/>
  <c r="E71" i="12"/>
  <c r="H70" i="12"/>
  <c r="E70" i="12"/>
  <c r="H69" i="12"/>
  <c r="F69" i="12"/>
  <c r="E69" i="12"/>
  <c r="H68" i="12"/>
  <c r="F68" i="12"/>
  <c r="E68" i="12"/>
  <c r="H67" i="12"/>
  <c r="F67" i="12"/>
  <c r="E67" i="12"/>
  <c r="H66" i="12"/>
  <c r="F66" i="12"/>
  <c r="E66" i="12"/>
  <c r="H65" i="12"/>
  <c r="F65" i="12"/>
  <c r="E65" i="12"/>
  <c r="H64" i="12"/>
  <c r="F64" i="12"/>
  <c r="E64" i="12"/>
  <c r="G64" i="12" s="1"/>
  <c r="H63" i="12"/>
  <c r="F63" i="12"/>
  <c r="E63" i="12"/>
  <c r="H62" i="12"/>
  <c r="F62" i="12"/>
  <c r="E62" i="12"/>
  <c r="G62" i="12" s="1"/>
  <c r="H61" i="12"/>
  <c r="F61" i="12"/>
  <c r="E61" i="12"/>
  <c r="H60" i="12"/>
  <c r="F60" i="12"/>
  <c r="E60" i="12"/>
  <c r="H59" i="12"/>
  <c r="F59" i="12"/>
  <c r="E59" i="12"/>
  <c r="H58" i="12"/>
  <c r="F58" i="12"/>
  <c r="E58" i="12"/>
  <c r="G58" i="12" s="1"/>
  <c r="H57" i="12"/>
  <c r="F57" i="12"/>
  <c r="E57" i="12"/>
  <c r="H56" i="12"/>
  <c r="H55" i="12" s="1"/>
  <c r="F56" i="12"/>
  <c r="E56" i="12"/>
  <c r="E55" i="12" s="1"/>
  <c r="F55" i="12"/>
  <c r="H54" i="12"/>
  <c r="F54" i="12"/>
  <c r="E54" i="12"/>
  <c r="H53" i="12"/>
  <c r="F53" i="12"/>
  <c r="E53" i="12"/>
  <c r="H52" i="12"/>
  <c r="F52" i="12"/>
  <c r="E52" i="12"/>
  <c r="H49" i="12"/>
  <c r="F49" i="12"/>
  <c r="E49" i="12"/>
  <c r="H48" i="12"/>
  <c r="F48" i="12"/>
  <c r="E48" i="12"/>
  <c r="G48" i="12" s="1"/>
  <c r="H47" i="12"/>
  <c r="F47" i="12"/>
  <c r="E47" i="12"/>
  <c r="H46" i="12"/>
  <c r="F46" i="12"/>
  <c r="E46" i="12"/>
  <c r="G46" i="12" s="1"/>
  <c r="H45" i="12"/>
  <c r="F45" i="12"/>
  <c r="E45" i="12"/>
  <c r="H44" i="12"/>
  <c r="F44" i="12"/>
  <c r="E44" i="12"/>
  <c r="G44" i="12" s="1"/>
  <c r="H43" i="12"/>
  <c r="F43" i="12"/>
  <c r="E43" i="12"/>
  <c r="H42" i="12"/>
  <c r="F42" i="12"/>
  <c r="E42" i="12"/>
  <c r="G42" i="12" s="1"/>
  <c r="H41" i="12"/>
  <c r="F41" i="12"/>
  <c r="E41" i="12"/>
  <c r="H40" i="12"/>
  <c r="F40" i="12"/>
  <c r="E40" i="12"/>
  <c r="H39" i="12"/>
  <c r="F39" i="12"/>
  <c r="E39" i="12"/>
  <c r="H38" i="12"/>
  <c r="F38" i="12"/>
  <c r="E38" i="12"/>
  <c r="G38" i="12" s="1"/>
  <c r="H37" i="12"/>
  <c r="F37" i="12"/>
  <c r="E37" i="12"/>
  <c r="H36" i="12"/>
  <c r="F36" i="12"/>
  <c r="E36" i="12"/>
  <c r="H35" i="12"/>
  <c r="F35" i="12"/>
  <c r="E35" i="12"/>
  <c r="H34" i="12"/>
  <c r="F34" i="12"/>
  <c r="E34" i="12"/>
  <c r="G34" i="12" s="1"/>
  <c r="H33" i="12"/>
  <c r="F33" i="12"/>
  <c r="F32" i="12" s="1"/>
  <c r="E33" i="12"/>
  <c r="E32" i="12"/>
  <c r="H31" i="12"/>
  <c r="F31" i="12"/>
  <c r="E31" i="12"/>
  <c r="H30" i="12"/>
  <c r="F30" i="12"/>
  <c r="E30" i="12"/>
  <c r="G30" i="12" s="1"/>
  <c r="H29" i="12"/>
  <c r="F29" i="12"/>
  <c r="F28" i="12" s="1"/>
  <c r="E29" i="12"/>
  <c r="E28" i="12"/>
  <c r="H27" i="12"/>
  <c r="F27" i="12"/>
  <c r="E27" i="12"/>
  <c r="H26" i="12"/>
  <c r="F26" i="12"/>
  <c r="E26" i="12"/>
  <c r="G26" i="12" s="1"/>
  <c r="H25" i="12"/>
  <c r="F25" i="12"/>
  <c r="E25" i="12"/>
  <c r="H24" i="12"/>
  <c r="H23" i="12" s="1"/>
  <c r="F24" i="12"/>
  <c r="E24" i="12"/>
  <c r="F23" i="12"/>
  <c r="E23" i="12"/>
  <c r="H22" i="12"/>
  <c r="F22" i="12"/>
  <c r="E22" i="12"/>
  <c r="G22" i="12" s="1"/>
  <c r="H21" i="12"/>
  <c r="F21" i="12"/>
  <c r="E21" i="12"/>
  <c r="H20" i="12"/>
  <c r="F20" i="12"/>
  <c r="E20" i="12"/>
  <c r="G20" i="12" s="1"/>
  <c r="H19" i="12"/>
  <c r="F19" i="12"/>
  <c r="E19" i="12"/>
  <c r="H18" i="12"/>
  <c r="F18" i="12"/>
  <c r="E18" i="12"/>
  <c r="G18" i="12" s="1"/>
  <c r="H17" i="12"/>
  <c r="F17" i="12"/>
  <c r="E17" i="12"/>
  <c r="H16" i="12"/>
  <c r="H15" i="12" s="1"/>
  <c r="F16" i="12"/>
  <c r="E16" i="12"/>
  <c r="G16" i="12" s="1"/>
  <c r="F15" i="12"/>
  <c r="E15" i="12"/>
  <c r="H14" i="12"/>
  <c r="F14" i="12"/>
  <c r="E14" i="12"/>
  <c r="G14" i="12" s="1"/>
  <c r="H13" i="12"/>
  <c r="F13" i="12"/>
  <c r="E13" i="12"/>
  <c r="H12" i="12"/>
  <c r="F12" i="12"/>
  <c r="E12" i="12"/>
  <c r="G12" i="12" s="1"/>
  <c r="H11" i="12"/>
  <c r="F11" i="12"/>
  <c r="E11" i="12"/>
  <c r="H10" i="12"/>
  <c r="F10" i="12"/>
  <c r="E10" i="12"/>
  <c r="H9" i="12"/>
  <c r="F9" i="12"/>
  <c r="E9" i="12"/>
  <c r="A2" i="12"/>
  <c r="A1" i="12"/>
  <c r="D45" i="11"/>
  <c r="H45" i="11" s="1"/>
  <c r="E44" i="11"/>
  <c r="D44" i="11"/>
  <c r="E43" i="11"/>
  <c r="D43" i="11"/>
  <c r="E42" i="11"/>
  <c r="D42" i="11"/>
  <c r="E41" i="11"/>
  <c r="D41" i="11"/>
  <c r="E40" i="11"/>
  <c r="D40" i="11"/>
  <c r="E39" i="11"/>
  <c r="D39" i="11"/>
  <c r="E38" i="11"/>
  <c r="D38" i="11"/>
  <c r="E37" i="11"/>
  <c r="D37" i="11"/>
  <c r="E36" i="11"/>
  <c r="D36" i="11"/>
  <c r="H35" i="11"/>
  <c r="E35" i="11"/>
  <c r="E34" i="11"/>
  <c r="D34" i="11"/>
  <c r="C34" i="11"/>
  <c r="B34" i="11"/>
  <c r="E32" i="11"/>
  <c r="D32" i="11"/>
  <c r="E30" i="11"/>
  <c r="D30" i="11"/>
  <c r="E29" i="11"/>
  <c r="D29" i="11"/>
  <c r="E28" i="11"/>
  <c r="E27" i="11" s="1"/>
  <c r="D28" i="11"/>
  <c r="C28" i="11"/>
  <c r="C27" i="11" s="1"/>
  <c r="B28" i="11"/>
  <c r="G27" i="11"/>
  <c r="D27" i="11"/>
  <c r="B27" i="11"/>
  <c r="E23" i="11"/>
  <c r="B23" i="11"/>
  <c r="D23" i="11" s="1"/>
  <c r="E22" i="11"/>
  <c r="B22" i="11"/>
  <c r="E21" i="11"/>
  <c r="B21" i="11"/>
  <c r="D21" i="11" s="1"/>
  <c r="H21" i="11" s="1"/>
  <c r="E20" i="11"/>
  <c r="D20" i="11"/>
  <c r="H20" i="11" s="1"/>
  <c r="E19" i="11"/>
  <c r="B19" i="11"/>
  <c r="D19" i="11" s="1"/>
  <c r="H19" i="11" s="1"/>
  <c r="E18" i="11"/>
  <c r="B18" i="11"/>
  <c r="D18" i="11" s="1"/>
  <c r="E17" i="11"/>
  <c r="C17" i="11"/>
  <c r="E16" i="11"/>
  <c r="D16" i="11"/>
  <c r="G16" i="11" s="1"/>
  <c r="B16" i="11"/>
  <c r="E15" i="11"/>
  <c r="B15" i="11"/>
  <c r="D15" i="11" s="1"/>
  <c r="E14" i="11"/>
  <c r="B14" i="11"/>
  <c r="E13" i="11"/>
  <c r="B13" i="11"/>
  <c r="C12" i="11"/>
  <c r="E10" i="11"/>
  <c r="C10" i="11"/>
  <c r="C8" i="11" s="1"/>
  <c r="B10" i="11"/>
  <c r="E9" i="11"/>
  <c r="C9" i="11"/>
  <c r="B9" i="11"/>
  <c r="A3" i="11"/>
  <c r="F8" i="12" l="1"/>
  <c r="F111" i="12"/>
  <c r="G54" i="12"/>
  <c r="I54" i="12" s="1"/>
  <c r="G59" i="12"/>
  <c r="G61" i="12"/>
  <c r="I61" i="12" s="1"/>
  <c r="G63" i="12"/>
  <c r="G65" i="12"/>
  <c r="I65" i="12" s="1"/>
  <c r="G67" i="12"/>
  <c r="G69" i="12"/>
  <c r="I69" i="12" s="1"/>
  <c r="G77" i="12"/>
  <c r="G96" i="12"/>
  <c r="I96" i="12" s="1"/>
  <c r="G98" i="12"/>
  <c r="G101" i="12"/>
  <c r="I101" i="12" s="1"/>
  <c r="G103" i="12"/>
  <c r="J103" i="12" s="1"/>
  <c r="J132" i="12"/>
  <c r="H144" i="12"/>
  <c r="J146" i="12"/>
  <c r="J144" i="12" s="1"/>
  <c r="H149" i="12"/>
  <c r="E129" i="12"/>
  <c r="E128" i="12" s="1"/>
  <c r="E127" i="12" s="1"/>
  <c r="E126" i="12" s="1"/>
  <c r="J155" i="12"/>
  <c r="J156" i="12"/>
  <c r="J159" i="12"/>
  <c r="J160" i="12"/>
  <c r="J168" i="12"/>
  <c r="J170" i="12"/>
  <c r="J197" i="12"/>
  <c r="J201" i="12"/>
  <c r="B232" i="12"/>
  <c r="G24" i="12"/>
  <c r="I24" i="12" s="1"/>
  <c r="G36" i="12"/>
  <c r="G40" i="12"/>
  <c r="I40" i="12" s="1"/>
  <c r="G60" i="12"/>
  <c r="G66" i="12"/>
  <c r="I66" i="12" s="1"/>
  <c r="G68" i="12"/>
  <c r="F92" i="12"/>
  <c r="F7" i="12" s="1"/>
  <c r="L148" i="12"/>
  <c r="G10" i="12"/>
  <c r="I10" i="12" s="1"/>
  <c r="G57" i="12"/>
  <c r="G71" i="12"/>
  <c r="I71" i="12" s="1"/>
  <c r="G73" i="12"/>
  <c r="G75" i="12"/>
  <c r="J75" i="12" s="1"/>
  <c r="G79" i="12"/>
  <c r="G81" i="12"/>
  <c r="J81" i="12" s="1"/>
  <c r="G83" i="12"/>
  <c r="G85" i="12"/>
  <c r="J85" i="12" s="1"/>
  <c r="G87" i="12"/>
  <c r="G89" i="12"/>
  <c r="J89" i="12" s="1"/>
  <c r="H92" i="12"/>
  <c r="G117" i="12"/>
  <c r="I117" i="12" s="1"/>
  <c r="E116" i="12"/>
  <c r="E111" i="12" s="1"/>
  <c r="L146" i="12"/>
  <c r="G105" i="12"/>
  <c r="J105" i="12" s="1"/>
  <c r="G107" i="12"/>
  <c r="I107" i="12" s="1"/>
  <c r="G109" i="12"/>
  <c r="J109" i="12" s="1"/>
  <c r="G112" i="12"/>
  <c r="I112" i="12" s="1"/>
  <c r="G114" i="12"/>
  <c r="G118" i="12"/>
  <c r="J118" i="12" s="1"/>
  <c r="G121" i="12"/>
  <c r="J131" i="12"/>
  <c r="J137" i="12"/>
  <c r="H136" i="12"/>
  <c r="G144" i="12"/>
  <c r="J147" i="12"/>
  <c r="L147" i="12"/>
  <c r="L149" i="12"/>
  <c r="J150" i="12"/>
  <c r="J151" i="12"/>
  <c r="J152" i="12"/>
  <c r="G153" i="12"/>
  <c r="J163" i="12"/>
  <c r="J166" i="12"/>
  <c r="J167" i="12"/>
  <c r="J187" i="12"/>
  <c r="J189" i="12"/>
  <c r="J190" i="12"/>
  <c r="J195" i="12"/>
  <c r="D197" i="12"/>
  <c r="J199" i="12"/>
  <c r="J203" i="12"/>
  <c r="J205" i="12"/>
  <c r="J207" i="12"/>
  <c r="J210" i="12"/>
  <c r="J211" i="12"/>
  <c r="B213" i="12"/>
  <c r="D215" i="12"/>
  <c r="G215" i="12"/>
  <c r="J219" i="12"/>
  <c r="J220" i="12"/>
  <c r="J222" i="12"/>
  <c r="H213" i="12"/>
  <c r="J224" i="12"/>
  <c r="J226" i="12"/>
  <c r="J228" i="12"/>
  <c r="J230" i="12"/>
  <c r="C232" i="12"/>
  <c r="H232" i="12"/>
  <c r="D232" i="12"/>
  <c r="J247" i="12"/>
  <c r="J251" i="12"/>
  <c r="G249" i="12"/>
  <c r="J254" i="12"/>
  <c r="J255" i="12"/>
  <c r="L255" i="12" s="1"/>
  <c r="J257" i="12"/>
  <c r="L257" i="12" s="1"/>
  <c r="J258" i="12"/>
  <c r="L258" i="12" s="1"/>
  <c r="J259" i="12"/>
  <c r="L259" i="12" s="1"/>
  <c r="B87" i="13"/>
  <c r="D87" i="13"/>
  <c r="B30" i="14"/>
  <c r="C7" i="14"/>
  <c r="D21" i="14"/>
  <c r="D30" i="14" s="1"/>
  <c r="E27" i="13"/>
  <c r="E24" i="13" s="1"/>
  <c r="E36" i="13"/>
  <c r="E34" i="13" s="1"/>
  <c r="C57" i="13"/>
  <c r="C7" i="13" s="1"/>
  <c r="C76" i="13"/>
  <c r="J12" i="12"/>
  <c r="I12" i="12"/>
  <c r="J16" i="12"/>
  <c r="I16" i="12"/>
  <c r="J20" i="12"/>
  <c r="I20" i="12"/>
  <c r="J24" i="12"/>
  <c r="J30" i="12"/>
  <c r="I30" i="12"/>
  <c r="J36" i="12"/>
  <c r="I36" i="12"/>
  <c r="J40" i="12"/>
  <c r="J44" i="12"/>
  <c r="I44" i="12"/>
  <c r="J48" i="12"/>
  <c r="I48" i="12"/>
  <c r="J54" i="12"/>
  <c r="J58" i="12"/>
  <c r="I58" i="12"/>
  <c r="J60" i="12"/>
  <c r="I60" i="12"/>
  <c r="J62" i="12"/>
  <c r="I62" i="12"/>
  <c r="J64" i="12"/>
  <c r="I64" i="12"/>
  <c r="J66" i="12"/>
  <c r="J68" i="12"/>
  <c r="I68" i="12"/>
  <c r="J72" i="12"/>
  <c r="I72" i="12"/>
  <c r="J74" i="12"/>
  <c r="I74" i="12"/>
  <c r="J76" i="12"/>
  <c r="I76" i="12"/>
  <c r="J78" i="12"/>
  <c r="I78" i="12"/>
  <c r="J80" i="12"/>
  <c r="I80" i="12"/>
  <c r="J82" i="12"/>
  <c r="I82" i="12"/>
  <c r="J84" i="12"/>
  <c r="I84" i="12"/>
  <c r="J86" i="12"/>
  <c r="I86" i="12"/>
  <c r="J88" i="12"/>
  <c r="I88" i="12"/>
  <c r="J90" i="12"/>
  <c r="I90" i="12"/>
  <c r="J10" i="12"/>
  <c r="J14" i="12"/>
  <c r="I14" i="12"/>
  <c r="J18" i="12"/>
  <c r="I18" i="12"/>
  <c r="J22" i="12"/>
  <c r="I22" i="12"/>
  <c r="J26" i="12"/>
  <c r="I26" i="12"/>
  <c r="J34" i="12"/>
  <c r="I34" i="12"/>
  <c r="J38" i="12"/>
  <c r="I38" i="12"/>
  <c r="J42" i="12"/>
  <c r="I42" i="12"/>
  <c r="J46" i="12"/>
  <c r="I46" i="12"/>
  <c r="J57" i="12"/>
  <c r="I57" i="12"/>
  <c r="J59" i="12"/>
  <c r="I59" i="12"/>
  <c r="J61" i="12"/>
  <c r="J63" i="12"/>
  <c r="I63" i="12"/>
  <c r="J65" i="12"/>
  <c r="J67" i="12"/>
  <c r="I67" i="12"/>
  <c r="J69" i="12"/>
  <c r="J71" i="12"/>
  <c r="G70" i="12"/>
  <c r="I70" i="12" s="1"/>
  <c r="J73" i="12"/>
  <c r="I73" i="12"/>
  <c r="I75" i="12"/>
  <c r="J77" i="12"/>
  <c r="I77" i="12"/>
  <c r="J79" i="12"/>
  <c r="I79" i="12"/>
  <c r="I81" i="12"/>
  <c r="J83" i="12"/>
  <c r="I83" i="12"/>
  <c r="I85" i="12"/>
  <c r="J87" i="12"/>
  <c r="I87" i="12"/>
  <c r="I89" i="12"/>
  <c r="E92" i="12"/>
  <c r="J96" i="12"/>
  <c r="G56" i="12"/>
  <c r="G93" i="12"/>
  <c r="G95" i="12"/>
  <c r="J97" i="12"/>
  <c r="I97" i="12"/>
  <c r="J99" i="12"/>
  <c r="I99" i="12"/>
  <c r="J106" i="12"/>
  <c r="I106" i="12"/>
  <c r="I108" i="12"/>
  <c r="J113" i="12"/>
  <c r="I113" i="12"/>
  <c r="J115" i="12"/>
  <c r="I115" i="12"/>
  <c r="J117" i="12"/>
  <c r="G116" i="12"/>
  <c r="I116" i="12" s="1"/>
  <c r="J120" i="12"/>
  <c r="I120" i="12"/>
  <c r="J122" i="12"/>
  <c r="I122" i="12"/>
  <c r="G9" i="12"/>
  <c r="I9" i="12"/>
  <c r="G11" i="12"/>
  <c r="J11" i="12" s="1"/>
  <c r="I11" i="12"/>
  <c r="G13" i="12"/>
  <c r="J13" i="12" s="1"/>
  <c r="I13" i="12"/>
  <c r="G17" i="12"/>
  <c r="J17" i="12" s="1"/>
  <c r="I17" i="12"/>
  <c r="G19" i="12"/>
  <c r="J19" i="12" s="1"/>
  <c r="I19" i="12"/>
  <c r="G21" i="12"/>
  <c r="J21" i="12" s="1"/>
  <c r="I21" i="12"/>
  <c r="G25" i="12"/>
  <c r="J25" i="12" s="1"/>
  <c r="I25" i="12"/>
  <c r="G27" i="12"/>
  <c r="J27" i="12" s="1"/>
  <c r="I27" i="12"/>
  <c r="G29" i="12"/>
  <c r="I29" i="12"/>
  <c r="H28" i="12"/>
  <c r="G31" i="12"/>
  <c r="J31" i="12" s="1"/>
  <c r="G33" i="12"/>
  <c r="I33" i="12" s="1"/>
  <c r="H32" i="12"/>
  <c r="G35" i="12"/>
  <c r="J35" i="12" s="1"/>
  <c r="I35" i="12"/>
  <c r="G37" i="12"/>
  <c r="J37" i="12" s="1"/>
  <c r="I37" i="12"/>
  <c r="G39" i="12"/>
  <c r="J39" i="12" s="1"/>
  <c r="I39" i="12"/>
  <c r="G41" i="12"/>
  <c r="J41" i="12" s="1"/>
  <c r="I41" i="12"/>
  <c r="G43" i="12"/>
  <c r="J43" i="12" s="1"/>
  <c r="I43" i="12"/>
  <c r="G45" i="12"/>
  <c r="J45" i="12" s="1"/>
  <c r="I45" i="12"/>
  <c r="G47" i="12"/>
  <c r="J47" i="12" s="1"/>
  <c r="I47" i="12"/>
  <c r="G49" i="12"/>
  <c r="J49" i="12" s="1"/>
  <c r="I49" i="12"/>
  <c r="H51" i="12"/>
  <c r="E51" i="12"/>
  <c r="E8" i="12" s="1"/>
  <c r="G52" i="12"/>
  <c r="G53" i="12"/>
  <c r="J53" i="12" s="1"/>
  <c r="J98" i="12"/>
  <c r="I98" i="12"/>
  <c r="J101" i="12"/>
  <c r="J107" i="12"/>
  <c r="J112" i="12"/>
  <c r="G111" i="12"/>
  <c r="J114" i="12"/>
  <c r="I114" i="12"/>
  <c r="I118" i="12"/>
  <c r="J121" i="12"/>
  <c r="I121" i="12"/>
  <c r="J130" i="12"/>
  <c r="D154" i="12"/>
  <c r="C153" i="12"/>
  <c r="C129" i="12" s="1"/>
  <c r="L195" i="12"/>
  <c r="L191" i="12" s="1"/>
  <c r="D195" i="12"/>
  <c r="D191" i="12" s="1"/>
  <c r="B191" i="12"/>
  <c r="B172" i="12" s="1"/>
  <c r="D214" i="12"/>
  <c r="C213" i="12"/>
  <c r="J252" i="12"/>
  <c r="F124" i="12"/>
  <c r="J133" i="12"/>
  <c r="L133" i="12"/>
  <c r="J134" i="12"/>
  <c r="L134" i="12"/>
  <c r="J135" i="12"/>
  <c r="L135" i="12"/>
  <c r="D137" i="12"/>
  <c r="B136" i="12"/>
  <c r="J138" i="12"/>
  <c r="J136" i="12" s="1"/>
  <c r="L138" i="12"/>
  <c r="J139" i="12"/>
  <c r="L139" i="12"/>
  <c r="J140" i="12"/>
  <c r="L140" i="12"/>
  <c r="J141" i="12"/>
  <c r="L141" i="12"/>
  <c r="J142" i="12"/>
  <c r="L142" i="12"/>
  <c r="J143" i="12"/>
  <c r="L143" i="12"/>
  <c r="D145" i="12"/>
  <c r="D149" i="12"/>
  <c r="F129" i="12"/>
  <c r="F128" i="12" s="1"/>
  <c r="F127" i="12" s="1"/>
  <c r="F126" i="12" s="1"/>
  <c r="J154" i="12"/>
  <c r="J153" i="12" s="1"/>
  <c r="G172" i="12"/>
  <c r="J173" i="12"/>
  <c r="L175" i="12"/>
  <c r="H172" i="12"/>
  <c r="H129" i="12" s="1"/>
  <c r="H128" i="12" s="1"/>
  <c r="H127" i="12" s="1"/>
  <c r="J216" i="12"/>
  <c r="J215" i="12" s="1"/>
  <c r="H249" i="12"/>
  <c r="J169" i="12"/>
  <c r="J175" i="12"/>
  <c r="J177" i="12"/>
  <c r="J178" i="12"/>
  <c r="J180" i="12"/>
  <c r="J182" i="12"/>
  <c r="J192" i="12"/>
  <c r="J193" i="12"/>
  <c r="J196" i="12"/>
  <c r="J202" i="12"/>
  <c r="J204" i="12"/>
  <c r="G213" i="12"/>
  <c r="J214" i="12"/>
  <c r="J223" i="12"/>
  <c r="J225" i="12"/>
  <c r="J227" i="12"/>
  <c r="J229" i="12"/>
  <c r="J250" i="12"/>
  <c r="J253" i="12"/>
  <c r="J256" i="12"/>
  <c r="E12" i="11"/>
  <c r="G15" i="11"/>
  <c r="C25" i="11"/>
  <c r="B8" i="11"/>
  <c r="E8" i="11"/>
  <c r="E25" i="11" s="1"/>
  <c r="E47" i="11" s="1"/>
  <c r="D10" i="11"/>
  <c r="H10" i="11" s="1"/>
  <c r="H29" i="11"/>
  <c r="H30" i="11"/>
  <c r="H32" i="11"/>
  <c r="H36" i="11"/>
  <c r="H37" i="11"/>
  <c r="H38" i="11"/>
  <c r="H39" i="11"/>
  <c r="H40" i="11"/>
  <c r="H41" i="11"/>
  <c r="H42" i="11"/>
  <c r="H43" i="11"/>
  <c r="H44" i="11"/>
  <c r="H23" i="11"/>
  <c r="G23" i="11"/>
  <c r="C47" i="11"/>
  <c r="H18" i="11"/>
  <c r="H17" i="11" s="1"/>
  <c r="D17" i="11"/>
  <c r="D9" i="11"/>
  <c r="H15" i="11"/>
  <c r="H16" i="11"/>
  <c r="B17" i="11"/>
  <c r="B12" i="11" s="1"/>
  <c r="G17" i="11"/>
  <c r="G18" i="11"/>
  <c r="G19" i="11"/>
  <c r="G21" i="11"/>
  <c r="D22" i="11"/>
  <c r="D13" i="11"/>
  <c r="G13" i="11" s="1"/>
  <c r="D14" i="11"/>
  <c r="G129" i="12" l="1"/>
  <c r="F260" i="12"/>
  <c r="D172" i="12"/>
  <c r="I53" i="12"/>
  <c r="I31" i="12"/>
  <c r="G128" i="12"/>
  <c r="G127" i="12" s="1"/>
  <c r="G126" i="12" s="1"/>
  <c r="C128" i="12"/>
  <c r="C127" i="12" s="1"/>
  <c r="J23" i="12"/>
  <c r="J149" i="12"/>
  <c r="H126" i="12"/>
  <c r="B129" i="12"/>
  <c r="B128" i="12" s="1"/>
  <c r="B127" i="12" s="1"/>
  <c r="J116" i="12"/>
  <c r="J111" i="12" s="1"/>
  <c r="C87" i="13"/>
  <c r="D7" i="14"/>
  <c r="C6" i="13"/>
  <c r="E7" i="13"/>
  <c r="E87" i="13" s="1"/>
  <c r="J249" i="12"/>
  <c r="L250" i="12"/>
  <c r="L249" i="12" s="1"/>
  <c r="L172" i="12"/>
  <c r="D144" i="12"/>
  <c r="L145" i="12"/>
  <c r="L144" i="12" s="1"/>
  <c r="L137" i="12"/>
  <c r="L136" i="12" s="1"/>
  <c r="D136" i="12"/>
  <c r="L214" i="12"/>
  <c r="L213" i="12" s="1"/>
  <c r="D213" i="12"/>
  <c r="I111" i="12"/>
  <c r="J52" i="12"/>
  <c r="I52" i="12"/>
  <c r="J33" i="12"/>
  <c r="J32" i="12" s="1"/>
  <c r="G32" i="12"/>
  <c r="J9" i="12"/>
  <c r="J93" i="12"/>
  <c r="I93" i="12"/>
  <c r="G15" i="12"/>
  <c r="I15" i="12" s="1"/>
  <c r="J213" i="12"/>
  <c r="J191" i="12"/>
  <c r="J176" i="12"/>
  <c r="J172" i="12"/>
  <c r="J129" i="12" s="1"/>
  <c r="J128" i="12" s="1"/>
  <c r="J127" i="12" s="1"/>
  <c r="J126" i="12" s="1"/>
  <c r="C260" i="12"/>
  <c r="L154" i="12"/>
  <c r="L153" i="12" s="1"/>
  <c r="D153" i="12"/>
  <c r="B260" i="12"/>
  <c r="E7" i="12"/>
  <c r="E124" i="12" s="1"/>
  <c r="E260" i="12" s="1"/>
  <c r="I32" i="12"/>
  <c r="J29" i="12"/>
  <c r="J28" i="12" s="1"/>
  <c r="G28" i="12"/>
  <c r="I28" i="12" s="1"/>
  <c r="H8" i="12"/>
  <c r="J95" i="12"/>
  <c r="J94" i="12" s="1"/>
  <c r="G94" i="12"/>
  <c r="I94" i="12" s="1"/>
  <c r="I95" i="12"/>
  <c r="J56" i="12"/>
  <c r="J55" i="12" s="1"/>
  <c r="G55" i="12"/>
  <c r="I55" i="12" s="1"/>
  <c r="I56" i="12"/>
  <c r="J70" i="12"/>
  <c r="G23" i="12"/>
  <c r="I23" i="12" s="1"/>
  <c r="J15" i="12"/>
  <c r="G10" i="11"/>
  <c r="B25" i="11"/>
  <c r="B47" i="11" s="1"/>
  <c r="H28" i="11"/>
  <c r="H34" i="11"/>
  <c r="H22" i="11"/>
  <c r="H9" i="11"/>
  <c r="H8" i="11" s="1"/>
  <c r="D8" i="11"/>
  <c r="G8" i="11" s="1"/>
  <c r="G14" i="11"/>
  <c r="H14" i="11"/>
  <c r="D12" i="11"/>
  <c r="H13" i="11"/>
  <c r="H12" i="11" s="1"/>
  <c r="G22" i="11"/>
  <c r="G9" i="11"/>
  <c r="H7" i="12" l="1"/>
  <c r="J51" i="12"/>
  <c r="J8" i="12" s="1"/>
  <c r="D129" i="12"/>
  <c r="G92" i="12"/>
  <c r="I92" i="12" s="1"/>
  <c r="J92" i="12"/>
  <c r="G51" i="12"/>
  <c r="I51" i="12" s="1"/>
  <c r="L129" i="12"/>
  <c r="L128" i="12" s="1"/>
  <c r="H25" i="11"/>
  <c r="H27" i="11"/>
  <c r="H47" i="11" s="1"/>
  <c r="D25" i="11"/>
  <c r="G12" i="11"/>
  <c r="J7" i="12" l="1"/>
  <c r="J124" i="12" s="1"/>
  <c r="J260" i="12" s="1"/>
  <c r="D128" i="12"/>
  <c r="L127" i="12"/>
  <c r="L260" i="12"/>
  <c r="G8" i="12"/>
  <c r="H124" i="12"/>
  <c r="G25" i="11"/>
  <c r="D47" i="11"/>
  <c r="H260" i="12" l="1"/>
  <c r="D127" i="12"/>
  <c r="D260" i="12"/>
  <c r="G7" i="12"/>
  <c r="I8" i="12"/>
  <c r="G47" i="11"/>
  <c r="G124" i="12" l="1"/>
  <c r="I7" i="12"/>
  <c r="G260" i="12" l="1"/>
  <c r="I124" i="12"/>
  <c r="I260" i="12" l="1"/>
  <c r="F94" i="8" l="1"/>
  <c r="D94" i="8"/>
  <c r="C94" i="8"/>
  <c r="F93" i="8"/>
  <c r="D93" i="8"/>
  <c r="C93" i="8"/>
  <c r="F92" i="8"/>
  <c r="D92" i="8"/>
  <c r="C92" i="8"/>
  <c r="F91" i="8"/>
  <c r="D91" i="8"/>
  <c r="C91" i="8"/>
  <c r="D90" i="8"/>
  <c r="G89" i="8"/>
  <c r="F89" i="8"/>
  <c r="D89" i="8"/>
  <c r="C89" i="8"/>
  <c r="B89" i="8"/>
  <c r="F86" i="8"/>
  <c r="D86" i="8"/>
  <c r="C86" i="8"/>
  <c r="F85" i="8"/>
  <c r="D85" i="8"/>
  <c r="C85" i="8"/>
  <c r="F84" i="8"/>
  <c r="D84" i="8"/>
  <c r="C84" i="8"/>
  <c r="F83" i="8"/>
  <c r="D83" i="8"/>
  <c r="C83" i="8"/>
  <c r="F82" i="8"/>
  <c r="D82" i="8"/>
  <c r="C82" i="8"/>
  <c r="F80" i="8"/>
  <c r="D80" i="8"/>
  <c r="C80" i="8"/>
  <c r="F79" i="8"/>
  <c r="D79" i="8"/>
  <c r="C79" i="8"/>
  <c r="F78" i="8"/>
  <c r="D78" i="8"/>
  <c r="C78" i="8"/>
  <c r="F76" i="8"/>
  <c r="D76" i="8"/>
  <c r="C76" i="8"/>
  <c r="F74" i="8"/>
  <c r="D74" i="8"/>
  <c r="C74" i="8"/>
  <c r="F73" i="8"/>
  <c r="D73" i="8"/>
  <c r="C73" i="8"/>
  <c r="F72" i="8"/>
  <c r="D72" i="8"/>
  <c r="C72" i="8"/>
  <c r="F71" i="8"/>
  <c r="D71" i="8"/>
  <c r="C71" i="8"/>
  <c r="F70" i="8"/>
  <c r="D70" i="8"/>
  <c r="C70" i="8"/>
  <c r="F69" i="8"/>
  <c r="D69" i="8"/>
  <c r="C69" i="8"/>
  <c r="F68" i="8"/>
  <c r="D68" i="8"/>
  <c r="C68" i="8"/>
  <c r="F67" i="8"/>
  <c r="D67" i="8"/>
  <c r="C67" i="8"/>
  <c r="C66" i="8" s="1"/>
  <c r="H66" i="8"/>
  <c r="F66" i="8"/>
  <c r="B66" i="8"/>
  <c r="F65" i="8"/>
  <c r="D65" i="8"/>
  <c r="C65" i="8"/>
  <c r="F64" i="8"/>
  <c r="D64" i="8"/>
  <c r="C64" i="8"/>
  <c r="F63" i="8"/>
  <c r="D63" i="8"/>
  <c r="C63" i="8"/>
  <c r="F62" i="8"/>
  <c r="D62" i="8"/>
  <c r="C62" i="8"/>
  <c r="F61" i="8"/>
  <c r="D61" i="8"/>
  <c r="C61" i="8"/>
  <c r="F59" i="8"/>
  <c r="D59" i="8"/>
  <c r="C59" i="8"/>
  <c r="F58" i="8"/>
  <c r="D58" i="8"/>
  <c r="C58" i="8"/>
  <c r="F57" i="8"/>
  <c r="D57" i="8"/>
  <c r="C57" i="8"/>
  <c r="F56" i="8"/>
  <c r="D56" i="8"/>
  <c r="C56" i="8"/>
  <c r="F55" i="8"/>
  <c r="D55" i="8"/>
  <c r="C55" i="8"/>
  <c r="F54" i="8"/>
  <c r="D54" i="8"/>
  <c r="C54" i="8"/>
  <c r="F53" i="8"/>
  <c r="D53" i="8"/>
  <c r="C53" i="8"/>
  <c r="C52" i="8" s="1"/>
  <c r="H52" i="8"/>
  <c r="F52" i="8"/>
  <c r="F51" i="8"/>
  <c r="D51" i="8"/>
  <c r="C51" i="8"/>
  <c r="I51" i="8" s="1"/>
  <c r="F50" i="8"/>
  <c r="D50" i="8"/>
  <c r="C50" i="8"/>
  <c r="F49" i="8"/>
  <c r="D49" i="8"/>
  <c r="C49" i="8"/>
  <c r="H48" i="8"/>
  <c r="B48" i="8"/>
  <c r="F46" i="8"/>
  <c r="D46" i="8"/>
  <c r="C46" i="8"/>
  <c r="F45" i="8"/>
  <c r="D45" i="8"/>
  <c r="C45" i="8"/>
  <c r="F44" i="8"/>
  <c r="D44" i="8"/>
  <c r="C44" i="8"/>
  <c r="F43" i="8"/>
  <c r="D43" i="8"/>
  <c r="C43" i="8"/>
  <c r="F42" i="8"/>
  <c r="D42" i="8"/>
  <c r="C42" i="8"/>
  <c r="F41" i="8"/>
  <c r="D41" i="8"/>
  <c r="C41" i="8"/>
  <c r="F40" i="8"/>
  <c r="D40" i="8"/>
  <c r="C40" i="8"/>
  <c r="F39" i="8"/>
  <c r="D39" i="8"/>
  <c r="C39" i="8"/>
  <c r="F38" i="8"/>
  <c r="D38" i="8"/>
  <c r="C38" i="8"/>
  <c r="F37" i="8"/>
  <c r="D37" i="8"/>
  <c r="C37" i="8"/>
  <c r="I37" i="8" s="1"/>
  <c r="F36" i="8"/>
  <c r="D36" i="8"/>
  <c r="C36" i="8"/>
  <c r="F35" i="8"/>
  <c r="D35" i="8"/>
  <c r="C35" i="8"/>
  <c r="I35" i="8" s="1"/>
  <c r="F34" i="8"/>
  <c r="D34" i="8"/>
  <c r="C34" i="8"/>
  <c r="G33" i="8"/>
  <c r="G95" i="8" s="1"/>
  <c r="F33" i="8"/>
  <c r="D33" i="8"/>
  <c r="C33" i="8"/>
  <c r="F32" i="8"/>
  <c r="D32" i="8"/>
  <c r="C32" i="8"/>
  <c r="F31" i="8"/>
  <c r="D31" i="8"/>
  <c r="I31" i="8" s="1"/>
  <c r="C31" i="8"/>
  <c r="F30" i="8"/>
  <c r="D30" i="8"/>
  <c r="C30" i="8"/>
  <c r="C29" i="8" s="1"/>
  <c r="H29" i="8"/>
  <c r="F29" i="8"/>
  <c r="H28" i="8"/>
  <c r="F28" i="8"/>
  <c r="D28" i="8"/>
  <c r="C28" i="8"/>
  <c r="F27" i="8"/>
  <c r="D27" i="8"/>
  <c r="C27" i="8"/>
  <c r="F26" i="8"/>
  <c r="D26" i="8"/>
  <c r="C26" i="8"/>
  <c r="C25" i="8" s="1"/>
  <c r="H25" i="8"/>
  <c r="F25" i="8"/>
  <c r="F24" i="8"/>
  <c r="E24" i="8"/>
  <c r="D24" i="8"/>
  <c r="C24" i="8"/>
  <c r="F23" i="8"/>
  <c r="D23" i="8"/>
  <c r="C23" i="8"/>
  <c r="F22" i="8"/>
  <c r="D22" i="8"/>
  <c r="C22" i="8"/>
  <c r="F21" i="8"/>
  <c r="D21" i="8"/>
  <c r="C21" i="8"/>
  <c r="C20" i="8" s="1"/>
  <c r="H20" i="8"/>
  <c r="F20" i="8"/>
  <c r="F19" i="8"/>
  <c r="D19" i="8"/>
  <c r="C19" i="8"/>
  <c r="I19" i="8" s="1"/>
  <c r="F18" i="8"/>
  <c r="E18" i="8"/>
  <c r="E95" i="8" s="1"/>
  <c r="D18" i="8"/>
  <c r="C18" i="8"/>
  <c r="I18" i="8" s="1"/>
  <c r="F17" i="8"/>
  <c r="D17" i="8"/>
  <c r="I17" i="8" s="1"/>
  <c r="C17" i="8"/>
  <c r="F16" i="8"/>
  <c r="D16" i="8"/>
  <c r="C16" i="8"/>
  <c r="F15" i="8"/>
  <c r="D15" i="8"/>
  <c r="C15" i="8"/>
  <c r="F14" i="8"/>
  <c r="F12" i="8" s="1"/>
  <c r="D14" i="8"/>
  <c r="C14" i="8"/>
  <c r="C12" i="8" s="1"/>
  <c r="F13" i="8"/>
  <c r="D13" i="8"/>
  <c r="D12" i="8" s="1"/>
  <c r="C13" i="8"/>
  <c r="H12" i="8"/>
  <c r="H95" i="8" s="1"/>
  <c r="F11" i="8"/>
  <c r="D11" i="8"/>
  <c r="C11" i="8"/>
  <c r="F10" i="8"/>
  <c r="D10" i="8"/>
  <c r="C10" i="8"/>
  <c r="F9" i="8"/>
  <c r="D9" i="8"/>
  <c r="C9" i="8"/>
  <c r="F8" i="8"/>
  <c r="D8" i="8"/>
  <c r="C8" i="8"/>
  <c r="F7" i="8"/>
  <c r="D7" i="8"/>
  <c r="C7" i="8"/>
  <c r="F6" i="8"/>
  <c r="D6" i="8"/>
  <c r="C6" i="8"/>
  <c r="I6" i="8" s="1"/>
  <c r="A3" i="8"/>
  <c r="A1" i="8"/>
  <c r="N95" i="7"/>
  <c r="M95" i="7"/>
  <c r="L95" i="7"/>
  <c r="K95" i="7"/>
  <c r="J95" i="7"/>
  <c r="I95" i="7"/>
  <c r="H95" i="7"/>
  <c r="G95" i="7"/>
  <c r="E95" i="7"/>
  <c r="D95" i="7"/>
  <c r="C95" i="7"/>
  <c r="B95" i="7"/>
  <c r="N94" i="7"/>
  <c r="M94" i="7"/>
  <c r="L94" i="7"/>
  <c r="K94" i="7"/>
  <c r="J94" i="7"/>
  <c r="I94" i="7"/>
  <c r="H94" i="7"/>
  <c r="G94" i="7"/>
  <c r="E94" i="7"/>
  <c r="D94" i="7"/>
  <c r="C94" i="7"/>
  <c r="B94" i="7"/>
  <c r="N93" i="7"/>
  <c r="M93" i="7"/>
  <c r="L93" i="7"/>
  <c r="K93" i="7"/>
  <c r="J93" i="7"/>
  <c r="I93" i="7"/>
  <c r="H93" i="7"/>
  <c r="G93" i="7"/>
  <c r="E93" i="7"/>
  <c r="D93" i="7"/>
  <c r="C93" i="7"/>
  <c r="B93" i="7"/>
  <c r="N92" i="7"/>
  <c r="M92" i="7"/>
  <c r="M91" i="7" s="1"/>
  <c r="L92" i="7"/>
  <c r="L91" i="7" s="1"/>
  <c r="K92" i="7"/>
  <c r="J92" i="7"/>
  <c r="J91" i="7" s="1"/>
  <c r="I92" i="7"/>
  <c r="I91" i="7" s="1"/>
  <c r="H92" i="7"/>
  <c r="H91" i="7" s="1"/>
  <c r="G92" i="7"/>
  <c r="E92" i="7"/>
  <c r="E91" i="7" s="1"/>
  <c r="D92" i="7"/>
  <c r="D91" i="7" s="1"/>
  <c r="C92" i="7"/>
  <c r="C91" i="7" s="1"/>
  <c r="B92" i="7"/>
  <c r="K91" i="7"/>
  <c r="G91" i="7"/>
  <c r="B91" i="7"/>
  <c r="N90" i="7"/>
  <c r="M90" i="7"/>
  <c r="L90" i="7"/>
  <c r="K90" i="7"/>
  <c r="J90" i="7"/>
  <c r="I90" i="7"/>
  <c r="H90" i="7"/>
  <c r="G90" i="7"/>
  <c r="E90" i="7"/>
  <c r="D90" i="7"/>
  <c r="C90" i="7"/>
  <c r="B90" i="7"/>
  <c r="B89" i="7"/>
  <c r="O89" i="7" s="1"/>
  <c r="B88" i="7"/>
  <c r="O88" i="7" s="1"/>
  <c r="N87" i="7"/>
  <c r="M87" i="7"/>
  <c r="L87" i="7"/>
  <c r="K87" i="7"/>
  <c r="J87" i="7"/>
  <c r="I87" i="7"/>
  <c r="H87" i="7"/>
  <c r="G87" i="7"/>
  <c r="E87" i="7"/>
  <c r="D87" i="7"/>
  <c r="C87" i="7"/>
  <c r="B87" i="7"/>
  <c r="N86" i="7"/>
  <c r="M86" i="7"/>
  <c r="L86" i="7"/>
  <c r="K86" i="7"/>
  <c r="J86" i="7"/>
  <c r="I86" i="7"/>
  <c r="H86" i="7"/>
  <c r="G86" i="7"/>
  <c r="E86" i="7"/>
  <c r="D86" i="7"/>
  <c r="C86" i="7"/>
  <c r="B86" i="7"/>
  <c r="N85" i="7"/>
  <c r="M85" i="7"/>
  <c r="L85" i="7"/>
  <c r="K85" i="7"/>
  <c r="J85" i="7"/>
  <c r="I85" i="7"/>
  <c r="H85" i="7"/>
  <c r="G85" i="7"/>
  <c r="E85" i="7"/>
  <c r="D85" i="7"/>
  <c r="C85" i="7"/>
  <c r="B85" i="7"/>
  <c r="N84" i="7"/>
  <c r="M84" i="7"/>
  <c r="L84" i="7"/>
  <c r="K84" i="7"/>
  <c r="J84" i="7"/>
  <c r="I84" i="7"/>
  <c r="H84" i="7"/>
  <c r="G84" i="7"/>
  <c r="E84" i="7"/>
  <c r="D84" i="7"/>
  <c r="C84" i="7"/>
  <c r="B84" i="7"/>
  <c r="N83" i="7"/>
  <c r="M83" i="7"/>
  <c r="L83" i="7"/>
  <c r="K83" i="7"/>
  <c r="J83" i="7"/>
  <c r="I83" i="7"/>
  <c r="H83" i="7"/>
  <c r="G83" i="7"/>
  <c r="E83" i="7"/>
  <c r="D83" i="7"/>
  <c r="C83" i="7"/>
  <c r="B83" i="7"/>
  <c r="N82" i="7"/>
  <c r="M82" i="7"/>
  <c r="L82" i="7"/>
  <c r="K82" i="7"/>
  <c r="J82" i="7"/>
  <c r="I82" i="7"/>
  <c r="H82" i="7"/>
  <c r="G82" i="7"/>
  <c r="E82" i="7"/>
  <c r="D82" i="7"/>
  <c r="C82" i="7"/>
  <c r="B82" i="7"/>
  <c r="N81" i="7"/>
  <c r="M81" i="7"/>
  <c r="L81" i="7"/>
  <c r="K81" i="7"/>
  <c r="J81" i="7"/>
  <c r="I81" i="7"/>
  <c r="H81" i="7"/>
  <c r="G81" i="7"/>
  <c r="E81" i="7"/>
  <c r="D81" i="7"/>
  <c r="C81" i="7"/>
  <c r="B81" i="7"/>
  <c r="N80" i="7"/>
  <c r="M80" i="7"/>
  <c r="L80" i="7"/>
  <c r="K80" i="7"/>
  <c r="J80" i="7"/>
  <c r="I80" i="7"/>
  <c r="H80" i="7"/>
  <c r="G80" i="7"/>
  <c r="E80" i="7"/>
  <c r="D80" i="7"/>
  <c r="C80" i="7"/>
  <c r="B80" i="7"/>
  <c r="N79" i="7"/>
  <c r="M79" i="7"/>
  <c r="L79" i="7"/>
  <c r="K79" i="7"/>
  <c r="J79" i="7"/>
  <c r="I79" i="7"/>
  <c r="H79" i="7"/>
  <c r="G79" i="7"/>
  <c r="E79" i="7"/>
  <c r="D79" i="7"/>
  <c r="C79" i="7"/>
  <c r="B79" i="7"/>
  <c r="N78" i="7"/>
  <c r="M78" i="7"/>
  <c r="L78" i="7"/>
  <c r="K78" i="7"/>
  <c r="J78" i="7"/>
  <c r="I78" i="7"/>
  <c r="H78" i="7"/>
  <c r="G78" i="7"/>
  <c r="E78" i="7"/>
  <c r="D78" i="7"/>
  <c r="C78" i="7"/>
  <c r="B78" i="7"/>
  <c r="N77" i="7"/>
  <c r="M77" i="7"/>
  <c r="L77" i="7"/>
  <c r="K77" i="7"/>
  <c r="J77" i="7"/>
  <c r="I77" i="7"/>
  <c r="H77" i="7"/>
  <c r="G77" i="7"/>
  <c r="E77" i="7"/>
  <c r="D77" i="7"/>
  <c r="C77" i="7"/>
  <c r="B77" i="7"/>
  <c r="N76" i="7"/>
  <c r="M76" i="7"/>
  <c r="L76" i="7"/>
  <c r="K76" i="7"/>
  <c r="J76" i="7"/>
  <c r="I76" i="7"/>
  <c r="H76" i="7"/>
  <c r="G76" i="7"/>
  <c r="E76" i="7"/>
  <c r="D76" i="7"/>
  <c r="C76" i="7"/>
  <c r="B76" i="7"/>
  <c r="N75" i="7"/>
  <c r="M75" i="7"/>
  <c r="L75" i="7"/>
  <c r="K75" i="7"/>
  <c r="J75" i="7"/>
  <c r="I75" i="7"/>
  <c r="H75" i="7"/>
  <c r="G75" i="7"/>
  <c r="E75" i="7"/>
  <c r="D75" i="7"/>
  <c r="C75" i="7"/>
  <c r="B75" i="7"/>
  <c r="N74" i="7"/>
  <c r="M74" i="7"/>
  <c r="L74" i="7"/>
  <c r="K74" i="7"/>
  <c r="J74" i="7"/>
  <c r="I74" i="7"/>
  <c r="H74" i="7"/>
  <c r="G74" i="7"/>
  <c r="E74" i="7"/>
  <c r="D74" i="7"/>
  <c r="C74" i="7"/>
  <c r="B74" i="7"/>
  <c r="N73" i="7"/>
  <c r="M73" i="7"/>
  <c r="L73" i="7"/>
  <c r="K73" i="7"/>
  <c r="J73" i="7"/>
  <c r="I73" i="7"/>
  <c r="H73" i="7"/>
  <c r="G73" i="7"/>
  <c r="E73" i="7"/>
  <c r="D73" i="7"/>
  <c r="C73" i="7"/>
  <c r="B73" i="7"/>
  <c r="N72" i="7"/>
  <c r="M72" i="7"/>
  <c r="L72" i="7"/>
  <c r="K72" i="7"/>
  <c r="J72" i="7"/>
  <c r="I72" i="7"/>
  <c r="H72" i="7"/>
  <c r="G72" i="7"/>
  <c r="E72" i="7"/>
  <c r="D72" i="7"/>
  <c r="C72" i="7"/>
  <c r="B72" i="7"/>
  <c r="N71" i="7"/>
  <c r="M71" i="7"/>
  <c r="L71" i="7"/>
  <c r="K71" i="7"/>
  <c r="J71" i="7"/>
  <c r="I71" i="7"/>
  <c r="H71" i="7"/>
  <c r="G71" i="7"/>
  <c r="E71" i="7"/>
  <c r="D71" i="7"/>
  <c r="C71" i="7"/>
  <c r="B71" i="7"/>
  <c r="N70" i="7"/>
  <c r="M70" i="7"/>
  <c r="L70" i="7"/>
  <c r="K70" i="7"/>
  <c r="J70" i="7"/>
  <c r="I70" i="7"/>
  <c r="H70" i="7"/>
  <c r="G70" i="7"/>
  <c r="E70" i="7"/>
  <c r="D70" i="7"/>
  <c r="C70" i="7"/>
  <c r="B70" i="7"/>
  <c r="N69" i="7"/>
  <c r="M69" i="7"/>
  <c r="L69" i="7"/>
  <c r="K69" i="7"/>
  <c r="J69" i="7"/>
  <c r="I69" i="7"/>
  <c r="H69" i="7"/>
  <c r="G69" i="7"/>
  <c r="E69" i="7"/>
  <c r="D69" i="7"/>
  <c r="C69" i="7"/>
  <c r="B69" i="7"/>
  <c r="N68" i="7"/>
  <c r="M68" i="7"/>
  <c r="L68" i="7"/>
  <c r="K68" i="7"/>
  <c r="J68" i="7"/>
  <c r="I68" i="7"/>
  <c r="I67" i="7" s="1"/>
  <c r="H68" i="7"/>
  <c r="G68" i="7"/>
  <c r="E68" i="7"/>
  <c r="D68" i="7"/>
  <c r="C68" i="7"/>
  <c r="B68" i="7"/>
  <c r="N66" i="7"/>
  <c r="M66" i="7"/>
  <c r="L66" i="7"/>
  <c r="K66" i="7"/>
  <c r="J66" i="7"/>
  <c r="I66" i="7"/>
  <c r="H66" i="7"/>
  <c r="G66" i="7"/>
  <c r="E66" i="7"/>
  <c r="D66" i="7"/>
  <c r="C66" i="7"/>
  <c r="B66" i="7"/>
  <c r="N65" i="7"/>
  <c r="M65" i="7"/>
  <c r="L65" i="7"/>
  <c r="K65" i="7"/>
  <c r="J65" i="7"/>
  <c r="I65" i="7"/>
  <c r="H65" i="7"/>
  <c r="G65" i="7"/>
  <c r="E65" i="7"/>
  <c r="D65" i="7"/>
  <c r="C65" i="7"/>
  <c r="B65" i="7"/>
  <c r="N64" i="7"/>
  <c r="M64" i="7"/>
  <c r="L64" i="7"/>
  <c r="K64" i="7"/>
  <c r="J64" i="7"/>
  <c r="I64" i="7"/>
  <c r="H64" i="7"/>
  <c r="G64" i="7"/>
  <c r="E64" i="7"/>
  <c r="D64" i="7"/>
  <c r="C64" i="7"/>
  <c r="B64" i="7"/>
  <c r="N63" i="7"/>
  <c r="M63" i="7"/>
  <c r="L63" i="7"/>
  <c r="K63" i="7"/>
  <c r="J63" i="7"/>
  <c r="I63" i="7"/>
  <c r="H63" i="7"/>
  <c r="G63" i="7"/>
  <c r="E63" i="7"/>
  <c r="D63" i="7"/>
  <c r="C63" i="7"/>
  <c r="B63" i="7"/>
  <c r="N62" i="7"/>
  <c r="M62" i="7"/>
  <c r="L62" i="7"/>
  <c r="K62" i="7"/>
  <c r="J62" i="7"/>
  <c r="I62" i="7"/>
  <c r="H62" i="7"/>
  <c r="G62" i="7"/>
  <c r="E62" i="7"/>
  <c r="D62" i="7"/>
  <c r="C62" i="7"/>
  <c r="B62" i="7"/>
  <c r="N61" i="7"/>
  <c r="M61" i="7"/>
  <c r="L61" i="7"/>
  <c r="K61" i="7"/>
  <c r="J61" i="7"/>
  <c r="I61" i="7"/>
  <c r="H61" i="7"/>
  <c r="G61" i="7"/>
  <c r="E61" i="7"/>
  <c r="D61" i="7"/>
  <c r="C61" i="7"/>
  <c r="B61" i="7"/>
  <c r="N60" i="7"/>
  <c r="M60" i="7"/>
  <c r="L60" i="7"/>
  <c r="K60" i="7"/>
  <c r="J60" i="7"/>
  <c r="I60" i="7"/>
  <c r="H60" i="7"/>
  <c r="G60" i="7"/>
  <c r="E60" i="7"/>
  <c r="D60" i="7"/>
  <c r="C60" i="7"/>
  <c r="B60" i="7"/>
  <c r="N59" i="7"/>
  <c r="M59" i="7"/>
  <c r="L59" i="7"/>
  <c r="K59" i="7"/>
  <c r="J59" i="7"/>
  <c r="I59" i="7"/>
  <c r="H59" i="7"/>
  <c r="G59" i="7"/>
  <c r="E59" i="7"/>
  <c r="D59" i="7"/>
  <c r="C59" i="7"/>
  <c r="B59" i="7"/>
  <c r="N58" i="7"/>
  <c r="M58" i="7"/>
  <c r="L58" i="7"/>
  <c r="K58" i="7"/>
  <c r="J58" i="7"/>
  <c r="I58" i="7"/>
  <c r="H58" i="7"/>
  <c r="G58" i="7"/>
  <c r="E58" i="7"/>
  <c r="D58" i="7"/>
  <c r="C58" i="7"/>
  <c r="B58" i="7"/>
  <c r="N57" i="7"/>
  <c r="M57" i="7"/>
  <c r="L57" i="7"/>
  <c r="K57" i="7"/>
  <c r="J57" i="7"/>
  <c r="I57" i="7"/>
  <c r="H57" i="7"/>
  <c r="G57" i="7"/>
  <c r="E57" i="7"/>
  <c r="D57" i="7"/>
  <c r="C57" i="7"/>
  <c r="B57" i="7"/>
  <c r="N56" i="7"/>
  <c r="M56" i="7"/>
  <c r="L56" i="7"/>
  <c r="K56" i="7"/>
  <c r="J56" i="7"/>
  <c r="I56" i="7"/>
  <c r="H56" i="7"/>
  <c r="G56" i="7"/>
  <c r="E56" i="7"/>
  <c r="D56" i="7"/>
  <c r="C56" i="7"/>
  <c r="B56" i="7"/>
  <c r="N55" i="7"/>
  <c r="M55" i="7"/>
  <c r="L55" i="7"/>
  <c r="K55" i="7"/>
  <c r="J55" i="7"/>
  <c r="I55" i="7"/>
  <c r="H55" i="7"/>
  <c r="G55" i="7"/>
  <c r="E55" i="7"/>
  <c r="D55" i="7"/>
  <c r="C55" i="7"/>
  <c r="B55" i="7"/>
  <c r="N54" i="7"/>
  <c r="M54" i="7"/>
  <c r="L54" i="7"/>
  <c r="K54" i="7"/>
  <c r="J54" i="7"/>
  <c r="I54" i="7"/>
  <c r="H54" i="7"/>
  <c r="G54" i="7"/>
  <c r="E54" i="7"/>
  <c r="D54" i="7"/>
  <c r="C54" i="7"/>
  <c r="B54" i="7"/>
  <c r="N53" i="7"/>
  <c r="M53" i="7"/>
  <c r="M52" i="7" s="1"/>
  <c r="L53" i="7"/>
  <c r="K53" i="7"/>
  <c r="K52" i="7" s="1"/>
  <c r="J53" i="7"/>
  <c r="I53" i="7"/>
  <c r="I52" i="7" s="1"/>
  <c r="H53" i="7"/>
  <c r="H52" i="7" s="1"/>
  <c r="G53" i="7"/>
  <c r="G52" i="7" s="1"/>
  <c r="E53" i="7"/>
  <c r="D53" i="7"/>
  <c r="D52" i="7" s="1"/>
  <c r="C53" i="7"/>
  <c r="B53" i="7"/>
  <c r="B52" i="7" s="1"/>
  <c r="L52" i="7"/>
  <c r="C52" i="7"/>
  <c r="N51" i="7"/>
  <c r="M51" i="7"/>
  <c r="L51" i="7"/>
  <c r="K51" i="7"/>
  <c r="J51" i="7"/>
  <c r="I51" i="7"/>
  <c r="H51" i="7"/>
  <c r="G51" i="7"/>
  <c r="E51" i="7"/>
  <c r="D51" i="7"/>
  <c r="C51" i="7"/>
  <c r="B51" i="7"/>
  <c r="N50" i="7"/>
  <c r="M50" i="7"/>
  <c r="L50" i="7"/>
  <c r="K50" i="7"/>
  <c r="J50" i="7"/>
  <c r="I50" i="7"/>
  <c r="H50" i="7"/>
  <c r="G50" i="7"/>
  <c r="E50" i="7"/>
  <c r="D50" i="7"/>
  <c r="C50" i="7"/>
  <c r="B50" i="7"/>
  <c r="N49" i="7"/>
  <c r="M49" i="7"/>
  <c r="L49" i="7"/>
  <c r="K49" i="7"/>
  <c r="J49" i="7"/>
  <c r="I49" i="7"/>
  <c r="H49" i="7"/>
  <c r="G49" i="7"/>
  <c r="E49" i="7"/>
  <c r="D49" i="7"/>
  <c r="C49" i="7"/>
  <c r="B49" i="7"/>
  <c r="F48" i="7"/>
  <c r="N46" i="7"/>
  <c r="M46" i="7"/>
  <c r="L46" i="7"/>
  <c r="K46" i="7"/>
  <c r="J46" i="7"/>
  <c r="I46" i="7"/>
  <c r="H46" i="7"/>
  <c r="G46" i="7"/>
  <c r="E46" i="7"/>
  <c r="D46" i="7"/>
  <c r="C46" i="7"/>
  <c r="B46" i="7"/>
  <c r="N45" i="7"/>
  <c r="M45" i="7"/>
  <c r="L45" i="7"/>
  <c r="K45" i="7"/>
  <c r="J45" i="7"/>
  <c r="I45" i="7"/>
  <c r="H45" i="7"/>
  <c r="G45" i="7"/>
  <c r="E45" i="7"/>
  <c r="D45" i="7"/>
  <c r="C45" i="7"/>
  <c r="B45" i="7"/>
  <c r="N44" i="7"/>
  <c r="M44" i="7"/>
  <c r="L44" i="7"/>
  <c r="K44" i="7"/>
  <c r="J44" i="7"/>
  <c r="I44" i="7"/>
  <c r="H44" i="7"/>
  <c r="G44" i="7"/>
  <c r="E44" i="7"/>
  <c r="D44" i="7"/>
  <c r="C44" i="7"/>
  <c r="B44" i="7"/>
  <c r="N43" i="7"/>
  <c r="M43" i="7"/>
  <c r="L43" i="7"/>
  <c r="K43" i="7"/>
  <c r="J43" i="7"/>
  <c r="I43" i="7"/>
  <c r="H43" i="7"/>
  <c r="G43" i="7"/>
  <c r="E43" i="7"/>
  <c r="D43" i="7"/>
  <c r="C43" i="7"/>
  <c r="B43" i="7"/>
  <c r="N42" i="7"/>
  <c r="M42" i="7"/>
  <c r="L42" i="7"/>
  <c r="K42" i="7"/>
  <c r="J42" i="7"/>
  <c r="I42" i="7"/>
  <c r="H42" i="7"/>
  <c r="G42" i="7"/>
  <c r="E42" i="7"/>
  <c r="D42" i="7"/>
  <c r="C42" i="7"/>
  <c r="B42" i="7"/>
  <c r="N41" i="7"/>
  <c r="M41" i="7"/>
  <c r="L41" i="7"/>
  <c r="K41" i="7"/>
  <c r="J41" i="7"/>
  <c r="I41" i="7"/>
  <c r="H41" i="7"/>
  <c r="G41" i="7"/>
  <c r="E41" i="7"/>
  <c r="D41" i="7"/>
  <c r="C41" i="7"/>
  <c r="B41" i="7"/>
  <c r="N40" i="7"/>
  <c r="M40" i="7"/>
  <c r="L40" i="7"/>
  <c r="K40" i="7"/>
  <c r="J40" i="7"/>
  <c r="I40" i="7"/>
  <c r="H40" i="7"/>
  <c r="G40" i="7"/>
  <c r="E40" i="7"/>
  <c r="D40" i="7"/>
  <c r="C40" i="7"/>
  <c r="B40" i="7"/>
  <c r="N39" i="7"/>
  <c r="M39" i="7"/>
  <c r="L39" i="7"/>
  <c r="K39" i="7"/>
  <c r="J39" i="7"/>
  <c r="I39" i="7"/>
  <c r="H39" i="7"/>
  <c r="G39" i="7"/>
  <c r="E39" i="7"/>
  <c r="D39" i="7"/>
  <c r="C39" i="7"/>
  <c r="B39" i="7"/>
  <c r="N38" i="7"/>
  <c r="M38" i="7"/>
  <c r="L38" i="7"/>
  <c r="K38" i="7"/>
  <c r="J38" i="7"/>
  <c r="I38" i="7"/>
  <c r="H38" i="7"/>
  <c r="G38" i="7"/>
  <c r="E38" i="7"/>
  <c r="D38" i="7"/>
  <c r="C38" i="7"/>
  <c r="B38" i="7"/>
  <c r="N37" i="7"/>
  <c r="M37" i="7"/>
  <c r="L37" i="7"/>
  <c r="K37" i="7"/>
  <c r="J37" i="7"/>
  <c r="I37" i="7"/>
  <c r="H37" i="7"/>
  <c r="G37" i="7"/>
  <c r="E37" i="7"/>
  <c r="D37" i="7"/>
  <c r="C37" i="7"/>
  <c r="B37" i="7"/>
  <c r="N36" i="7"/>
  <c r="M36" i="7"/>
  <c r="L36" i="7"/>
  <c r="K36" i="7"/>
  <c r="J36" i="7"/>
  <c r="I36" i="7"/>
  <c r="H36" i="7"/>
  <c r="G36" i="7"/>
  <c r="F36" i="7"/>
  <c r="E36" i="7"/>
  <c r="D36" i="7"/>
  <c r="C36" i="7"/>
  <c r="B36" i="7"/>
  <c r="N35" i="7"/>
  <c r="M35" i="7"/>
  <c r="L35" i="7"/>
  <c r="K35" i="7"/>
  <c r="J35" i="7"/>
  <c r="I35" i="7"/>
  <c r="H35" i="7"/>
  <c r="G35" i="7"/>
  <c r="E35" i="7"/>
  <c r="D35" i="7"/>
  <c r="C35" i="7"/>
  <c r="B35" i="7"/>
  <c r="N34" i="7"/>
  <c r="M34" i="7"/>
  <c r="L34" i="7"/>
  <c r="K34" i="7"/>
  <c r="J34" i="7"/>
  <c r="I34" i="7"/>
  <c r="H34" i="7"/>
  <c r="G34" i="7"/>
  <c r="E34" i="7"/>
  <c r="D34" i="7"/>
  <c r="C34" i="7"/>
  <c r="B34" i="7"/>
  <c r="N33" i="7"/>
  <c r="M33" i="7"/>
  <c r="L33" i="7"/>
  <c r="K33" i="7"/>
  <c r="J33" i="7"/>
  <c r="I33" i="7"/>
  <c r="H33" i="7"/>
  <c r="G33" i="7"/>
  <c r="E33" i="7"/>
  <c r="D33" i="7"/>
  <c r="C33" i="7"/>
  <c r="B33" i="7"/>
  <c r="N32" i="7"/>
  <c r="M32" i="7"/>
  <c r="L32" i="7"/>
  <c r="K32" i="7"/>
  <c r="J32" i="7"/>
  <c r="I32" i="7"/>
  <c r="H32" i="7"/>
  <c r="G32" i="7"/>
  <c r="E32" i="7"/>
  <c r="D32" i="7"/>
  <c r="C32" i="7"/>
  <c r="B32" i="7"/>
  <c r="N31" i="7"/>
  <c r="M31" i="7"/>
  <c r="L31" i="7"/>
  <c r="K31" i="7"/>
  <c r="J31" i="7"/>
  <c r="I31" i="7"/>
  <c r="H31" i="7"/>
  <c r="G31" i="7"/>
  <c r="F31" i="7"/>
  <c r="E31" i="7"/>
  <c r="D31" i="7"/>
  <c r="C31" i="7"/>
  <c r="B31" i="7"/>
  <c r="N30" i="7"/>
  <c r="N29" i="7" s="1"/>
  <c r="M30" i="7"/>
  <c r="L30" i="7"/>
  <c r="K30" i="7"/>
  <c r="J30" i="7"/>
  <c r="J29" i="7" s="1"/>
  <c r="I30" i="7"/>
  <c r="H30" i="7"/>
  <c r="G30" i="7"/>
  <c r="F30" i="7"/>
  <c r="F29" i="7" s="1"/>
  <c r="F96" i="7" s="1"/>
  <c r="E30" i="7"/>
  <c r="D30" i="7"/>
  <c r="C30" i="7"/>
  <c r="B30" i="7"/>
  <c r="B29" i="7" s="1"/>
  <c r="L29" i="7"/>
  <c r="H29" i="7"/>
  <c r="D29" i="7"/>
  <c r="N28" i="7"/>
  <c r="M28" i="7"/>
  <c r="L28" i="7"/>
  <c r="K28" i="7"/>
  <c r="J28" i="7"/>
  <c r="I28" i="7"/>
  <c r="H28" i="7"/>
  <c r="G28" i="7"/>
  <c r="E28" i="7"/>
  <c r="D28" i="7"/>
  <c r="C28" i="7"/>
  <c r="B28" i="7"/>
  <c r="N27" i="7"/>
  <c r="M27" i="7"/>
  <c r="L27" i="7"/>
  <c r="K27" i="7"/>
  <c r="J27" i="7"/>
  <c r="I27" i="7"/>
  <c r="H27" i="7"/>
  <c r="G27" i="7"/>
  <c r="E27" i="7"/>
  <c r="D27" i="7"/>
  <c r="C27" i="7"/>
  <c r="B27" i="7"/>
  <c r="N26" i="7"/>
  <c r="N25" i="7" s="1"/>
  <c r="M26" i="7"/>
  <c r="M25" i="7" s="1"/>
  <c r="L26" i="7"/>
  <c r="L25" i="7" s="1"/>
  <c r="K26" i="7"/>
  <c r="K25" i="7" s="1"/>
  <c r="J26" i="7"/>
  <c r="J25" i="7" s="1"/>
  <c r="I26" i="7"/>
  <c r="I25" i="7" s="1"/>
  <c r="H26" i="7"/>
  <c r="H25" i="7" s="1"/>
  <c r="G26" i="7"/>
  <c r="G25" i="7" s="1"/>
  <c r="E26" i="7"/>
  <c r="E25" i="7" s="1"/>
  <c r="D26" i="7"/>
  <c r="D25" i="7" s="1"/>
  <c r="C26" i="7"/>
  <c r="C25" i="7" s="1"/>
  <c r="B26" i="7"/>
  <c r="B25" i="7" s="1"/>
  <c r="N24" i="7"/>
  <c r="M24" i="7"/>
  <c r="L24" i="7"/>
  <c r="K24" i="7"/>
  <c r="J24" i="7"/>
  <c r="I24" i="7"/>
  <c r="H24" i="7"/>
  <c r="G24" i="7"/>
  <c r="E24" i="7"/>
  <c r="D24" i="7"/>
  <c r="C24" i="7"/>
  <c r="B24" i="7"/>
  <c r="N23" i="7"/>
  <c r="M23" i="7"/>
  <c r="L23" i="7"/>
  <c r="K23" i="7"/>
  <c r="J23" i="7"/>
  <c r="I23" i="7"/>
  <c r="H23" i="7"/>
  <c r="G23" i="7"/>
  <c r="E23" i="7"/>
  <c r="D23" i="7"/>
  <c r="C23" i="7"/>
  <c r="B23" i="7"/>
  <c r="N22" i="7"/>
  <c r="M22" i="7"/>
  <c r="L22" i="7"/>
  <c r="K22" i="7"/>
  <c r="J22" i="7"/>
  <c r="I22" i="7"/>
  <c r="H22" i="7"/>
  <c r="G22" i="7"/>
  <c r="E22" i="7"/>
  <c r="D22" i="7"/>
  <c r="C22" i="7"/>
  <c r="B22" i="7"/>
  <c r="N21" i="7"/>
  <c r="M21" i="7"/>
  <c r="M20" i="7" s="1"/>
  <c r="L21" i="7"/>
  <c r="K21" i="7"/>
  <c r="K20" i="7" s="1"/>
  <c r="J21" i="7"/>
  <c r="J20" i="7" s="1"/>
  <c r="I21" i="7"/>
  <c r="I20" i="7" s="1"/>
  <c r="H21" i="7"/>
  <c r="H20" i="7" s="1"/>
  <c r="G21" i="7"/>
  <c r="G20" i="7" s="1"/>
  <c r="E21" i="7"/>
  <c r="E20" i="7" s="1"/>
  <c r="D21" i="7"/>
  <c r="D20" i="7" s="1"/>
  <c r="C21" i="7"/>
  <c r="B21" i="7"/>
  <c r="B20" i="7" s="1"/>
  <c r="L20" i="7"/>
  <c r="C20" i="7"/>
  <c r="N19" i="7"/>
  <c r="M19" i="7"/>
  <c r="L19" i="7"/>
  <c r="K19" i="7"/>
  <c r="J19" i="7"/>
  <c r="I19" i="7"/>
  <c r="H19" i="7"/>
  <c r="G19" i="7"/>
  <c r="E19" i="7"/>
  <c r="D19" i="7"/>
  <c r="C19" i="7"/>
  <c r="B19" i="7"/>
  <c r="N18" i="7"/>
  <c r="M18" i="7"/>
  <c r="L18" i="7"/>
  <c r="K18" i="7"/>
  <c r="J18" i="7"/>
  <c r="I18" i="7"/>
  <c r="H18" i="7"/>
  <c r="G18" i="7"/>
  <c r="E18" i="7"/>
  <c r="D18" i="7"/>
  <c r="C18" i="7"/>
  <c r="B18" i="7"/>
  <c r="N17" i="7"/>
  <c r="M17" i="7"/>
  <c r="L17" i="7"/>
  <c r="K17" i="7"/>
  <c r="J17" i="7"/>
  <c r="I17" i="7"/>
  <c r="H17" i="7"/>
  <c r="G17" i="7"/>
  <c r="E17" i="7"/>
  <c r="D17" i="7"/>
  <c r="C17" i="7"/>
  <c r="B17" i="7"/>
  <c r="N16" i="7"/>
  <c r="M16" i="7"/>
  <c r="L16" i="7"/>
  <c r="K16" i="7"/>
  <c r="J16" i="7"/>
  <c r="I16" i="7"/>
  <c r="H16" i="7"/>
  <c r="G16" i="7"/>
  <c r="E16" i="7"/>
  <c r="D16" i="7"/>
  <c r="C16" i="7"/>
  <c r="B16" i="7"/>
  <c r="N15" i="7"/>
  <c r="M15" i="7"/>
  <c r="L15" i="7"/>
  <c r="K15" i="7"/>
  <c r="J15" i="7"/>
  <c r="I15" i="7"/>
  <c r="H15" i="7"/>
  <c r="G15" i="7"/>
  <c r="E15" i="7"/>
  <c r="D15" i="7"/>
  <c r="C15" i="7"/>
  <c r="B15" i="7"/>
  <c r="N14" i="7"/>
  <c r="M14" i="7"/>
  <c r="L14" i="7"/>
  <c r="K14" i="7"/>
  <c r="J14" i="7"/>
  <c r="I14" i="7"/>
  <c r="H14" i="7"/>
  <c r="G14" i="7"/>
  <c r="E14" i="7"/>
  <c r="D14" i="7"/>
  <c r="C14" i="7"/>
  <c r="B14" i="7"/>
  <c r="N13" i="7"/>
  <c r="M13" i="7"/>
  <c r="M12" i="7" s="1"/>
  <c r="L13" i="7"/>
  <c r="K13" i="7"/>
  <c r="K12" i="7" s="1"/>
  <c r="J13" i="7"/>
  <c r="I13" i="7"/>
  <c r="I12" i="7" s="1"/>
  <c r="H13" i="7"/>
  <c r="H12" i="7" s="1"/>
  <c r="G13" i="7"/>
  <c r="G12" i="7" s="1"/>
  <c r="E13" i="7"/>
  <c r="D13" i="7"/>
  <c r="D12" i="7" s="1"/>
  <c r="C13" i="7"/>
  <c r="C12" i="7" s="1"/>
  <c r="B13" i="7"/>
  <c r="B12" i="7" s="1"/>
  <c r="L12" i="7"/>
  <c r="N11" i="7"/>
  <c r="M11" i="7"/>
  <c r="L11" i="7"/>
  <c r="K11" i="7"/>
  <c r="J11" i="7"/>
  <c r="I11" i="7"/>
  <c r="H11" i="7"/>
  <c r="G11" i="7"/>
  <c r="E11" i="7"/>
  <c r="D11" i="7"/>
  <c r="C11" i="7"/>
  <c r="B11" i="7"/>
  <c r="N10" i="7"/>
  <c r="M10" i="7"/>
  <c r="L10" i="7"/>
  <c r="K10" i="7"/>
  <c r="J10" i="7"/>
  <c r="I10" i="7"/>
  <c r="H10" i="7"/>
  <c r="G10" i="7"/>
  <c r="E10" i="7"/>
  <c r="D10" i="7"/>
  <c r="C10" i="7"/>
  <c r="B10" i="7"/>
  <c r="N9" i="7"/>
  <c r="M9" i="7"/>
  <c r="L9" i="7"/>
  <c r="K9" i="7"/>
  <c r="J9" i="7"/>
  <c r="I9" i="7"/>
  <c r="H9" i="7"/>
  <c r="G9" i="7"/>
  <c r="E9" i="7"/>
  <c r="D9" i="7"/>
  <c r="C9" i="7"/>
  <c r="B9" i="7"/>
  <c r="N8" i="7"/>
  <c r="M8" i="7"/>
  <c r="L8" i="7"/>
  <c r="K8" i="7"/>
  <c r="J8" i="7"/>
  <c r="I8" i="7"/>
  <c r="H8" i="7"/>
  <c r="G8" i="7"/>
  <c r="E8" i="7"/>
  <c r="D8" i="7"/>
  <c r="C8" i="7"/>
  <c r="B8" i="7"/>
  <c r="N7" i="7"/>
  <c r="M7" i="7"/>
  <c r="L7" i="7"/>
  <c r="K7" i="7"/>
  <c r="J7" i="7"/>
  <c r="I7" i="7"/>
  <c r="H7" i="7"/>
  <c r="G7" i="7"/>
  <c r="E7" i="7"/>
  <c r="D7" i="7"/>
  <c r="C7" i="7"/>
  <c r="B7" i="7"/>
  <c r="N6" i="7"/>
  <c r="M6" i="7"/>
  <c r="L6" i="7"/>
  <c r="K6" i="7"/>
  <c r="J6" i="7"/>
  <c r="I6" i="7"/>
  <c r="H6" i="7"/>
  <c r="G6" i="7"/>
  <c r="E6" i="7"/>
  <c r="D6" i="7"/>
  <c r="C6" i="7"/>
  <c r="B6" i="7"/>
  <c r="A3" i="7"/>
  <c r="A1" i="7"/>
  <c r="K94" i="6"/>
  <c r="I94" i="6"/>
  <c r="H94" i="6"/>
  <c r="G94" i="6"/>
  <c r="F94" i="6"/>
  <c r="E94" i="6"/>
  <c r="D94" i="6"/>
  <c r="C94" i="6"/>
  <c r="B94" i="6"/>
  <c r="K93" i="6"/>
  <c r="I93" i="6"/>
  <c r="H93" i="6"/>
  <c r="G93" i="6"/>
  <c r="F93" i="6"/>
  <c r="E93" i="6"/>
  <c r="D93" i="6"/>
  <c r="C93" i="6"/>
  <c r="B93" i="6"/>
  <c r="K92" i="6"/>
  <c r="K91" i="6" s="1"/>
  <c r="I92" i="6"/>
  <c r="H92" i="6"/>
  <c r="G92" i="6"/>
  <c r="F92" i="6"/>
  <c r="E92" i="6"/>
  <c r="D92" i="6"/>
  <c r="C92" i="6"/>
  <c r="B92" i="6"/>
  <c r="B91" i="6" s="1"/>
  <c r="K90" i="6"/>
  <c r="I90" i="6"/>
  <c r="H90" i="6"/>
  <c r="G90" i="6"/>
  <c r="F90" i="6"/>
  <c r="E90" i="6"/>
  <c r="D90" i="6"/>
  <c r="C90" i="6"/>
  <c r="L90" i="6" s="1"/>
  <c r="M90" i="6" s="1"/>
  <c r="B90" i="6"/>
  <c r="K87" i="6"/>
  <c r="I87" i="6"/>
  <c r="H87" i="6"/>
  <c r="G87" i="6"/>
  <c r="F87" i="6"/>
  <c r="E87" i="6"/>
  <c r="D87" i="6"/>
  <c r="C87" i="6"/>
  <c r="B87" i="6"/>
  <c r="K86" i="6"/>
  <c r="I86" i="6"/>
  <c r="H86" i="6"/>
  <c r="G86" i="6"/>
  <c r="F86" i="6"/>
  <c r="E86" i="6"/>
  <c r="D86" i="6"/>
  <c r="C86" i="6"/>
  <c r="L86" i="6" s="1"/>
  <c r="M86" i="6" s="1"/>
  <c r="B86" i="6"/>
  <c r="K85" i="6"/>
  <c r="I85" i="6"/>
  <c r="H85" i="6"/>
  <c r="G85" i="6"/>
  <c r="F85" i="6"/>
  <c r="E85" i="6"/>
  <c r="D85" i="6"/>
  <c r="C85" i="6"/>
  <c r="B85" i="6"/>
  <c r="K84" i="6"/>
  <c r="I84" i="6"/>
  <c r="H84" i="6"/>
  <c r="G84" i="6"/>
  <c r="F84" i="6"/>
  <c r="E84" i="6"/>
  <c r="D84" i="6"/>
  <c r="C84" i="6"/>
  <c r="L84" i="6" s="1"/>
  <c r="M84" i="6" s="1"/>
  <c r="B84" i="6"/>
  <c r="K83" i="6"/>
  <c r="I83" i="6"/>
  <c r="H83" i="6"/>
  <c r="G83" i="6"/>
  <c r="F83" i="6"/>
  <c r="E83" i="6"/>
  <c r="D83" i="6"/>
  <c r="C83" i="6"/>
  <c r="B83" i="6"/>
  <c r="K82" i="6"/>
  <c r="I82" i="6"/>
  <c r="H82" i="6"/>
  <c r="G82" i="6"/>
  <c r="F82" i="6"/>
  <c r="E82" i="6"/>
  <c r="D82" i="6"/>
  <c r="C82" i="6"/>
  <c r="L82" i="6" s="1"/>
  <c r="M82" i="6" s="1"/>
  <c r="B82" i="6"/>
  <c r="K81" i="6"/>
  <c r="I81" i="6"/>
  <c r="H81" i="6"/>
  <c r="G81" i="6"/>
  <c r="F81" i="6"/>
  <c r="E81" i="6"/>
  <c r="D81" i="6"/>
  <c r="C81" i="6"/>
  <c r="B81" i="6"/>
  <c r="K80" i="6"/>
  <c r="I80" i="6"/>
  <c r="H80" i="6"/>
  <c r="G80" i="6"/>
  <c r="F80" i="6"/>
  <c r="E80" i="6"/>
  <c r="D80" i="6"/>
  <c r="C80" i="6"/>
  <c r="L80" i="6" s="1"/>
  <c r="M80" i="6" s="1"/>
  <c r="B80" i="6"/>
  <c r="K79" i="6"/>
  <c r="I79" i="6"/>
  <c r="H79" i="6"/>
  <c r="G79" i="6"/>
  <c r="F79" i="6"/>
  <c r="E79" i="6"/>
  <c r="D79" i="6"/>
  <c r="C79" i="6"/>
  <c r="B79" i="6"/>
  <c r="K78" i="6"/>
  <c r="I78" i="6"/>
  <c r="H78" i="6"/>
  <c r="G78" i="6"/>
  <c r="F78" i="6"/>
  <c r="E78" i="6"/>
  <c r="D78" i="6"/>
  <c r="C78" i="6"/>
  <c r="B78" i="6"/>
  <c r="K77" i="6"/>
  <c r="I77" i="6"/>
  <c r="H77" i="6"/>
  <c r="G77" i="6"/>
  <c r="F77" i="6"/>
  <c r="E77" i="6"/>
  <c r="D77" i="6"/>
  <c r="C77" i="6"/>
  <c r="B77" i="6"/>
  <c r="K76" i="6"/>
  <c r="I76" i="6"/>
  <c r="H76" i="6"/>
  <c r="G76" i="6"/>
  <c r="F76" i="6"/>
  <c r="E76" i="6"/>
  <c r="D76" i="6"/>
  <c r="C76" i="6"/>
  <c r="L76" i="6" s="1"/>
  <c r="B76" i="6"/>
  <c r="K75" i="6"/>
  <c r="I75" i="6"/>
  <c r="H75" i="6"/>
  <c r="G75" i="6"/>
  <c r="F75" i="6"/>
  <c r="E75" i="6"/>
  <c r="D75" i="6"/>
  <c r="C75" i="6"/>
  <c r="B75" i="6"/>
  <c r="K74" i="6"/>
  <c r="I74" i="6"/>
  <c r="H74" i="6"/>
  <c r="G74" i="6"/>
  <c r="F74" i="6"/>
  <c r="E74" i="6"/>
  <c r="D74" i="6"/>
  <c r="C74" i="6"/>
  <c r="L74" i="6" s="1"/>
  <c r="M74" i="6" s="1"/>
  <c r="B74" i="6"/>
  <c r="K73" i="6"/>
  <c r="I73" i="6"/>
  <c r="H73" i="6"/>
  <c r="G73" i="6"/>
  <c r="F73" i="6"/>
  <c r="E73" i="6"/>
  <c r="D73" i="6"/>
  <c r="C73" i="6"/>
  <c r="B73" i="6"/>
  <c r="K72" i="6"/>
  <c r="I72" i="6"/>
  <c r="H72" i="6"/>
  <c r="G72" i="6"/>
  <c r="F72" i="6"/>
  <c r="E72" i="6"/>
  <c r="D72" i="6"/>
  <c r="C72" i="6"/>
  <c r="B72" i="6"/>
  <c r="K71" i="6"/>
  <c r="I71" i="6"/>
  <c r="H71" i="6"/>
  <c r="G71" i="6"/>
  <c r="F71" i="6"/>
  <c r="E71" i="6"/>
  <c r="D71" i="6"/>
  <c r="C71" i="6"/>
  <c r="B71" i="6"/>
  <c r="K70" i="6"/>
  <c r="I70" i="6"/>
  <c r="H70" i="6"/>
  <c r="G70" i="6"/>
  <c r="F70" i="6"/>
  <c r="E70" i="6"/>
  <c r="D70" i="6"/>
  <c r="C70" i="6"/>
  <c r="L70" i="6" s="1"/>
  <c r="M70" i="6" s="1"/>
  <c r="B70" i="6"/>
  <c r="K69" i="6"/>
  <c r="I69" i="6"/>
  <c r="H69" i="6"/>
  <c r="G69" i="6"/>
  <c r="F69" i="6"/>
  <c r="E69" i="6"/>
  <c r="D69" i="6"/>
  <c r="C69" i="6"/>
  <c r="B69" i="6"/>
  <c r="K68" i="6"/>
  <c r="I68" i="6"/>
  <c r="I67" i="6" s="1"/>
  <c r="H68" i="6"/>
  <c r="G68" i="6"/>
  <c r="G67" i="6" s="1"/>
  <c r="F68" i="6"/>
  <c r="E68" i="6"/>
  <c r="E67" i="6" s="1"/>
  <c r="D68" i="6"/>
  <c r="C68" i="6"/>
  <c r="C67" i="6" s="1"/>
  <c r="B68" i="6"/>
  <c r="K67" i="6"/>
  <c r="K66" i="6"/>
  <c r="I66" i="6"/>
  <c r="H66" i="6"/>
  <c r="G66" i="6"/>
  <c r="F66" i="6"/>
  <c r="E66" i="6"/>
  <c r="D66" i="6"/>
  <c r="C66" i="6"/>
  <c r="B66" i="6"/>
  <c r="K65" i="6"/>
  <c r="I65" i="6"/>
  <c r="H65" i="6"/>
  <c r="G65" i="6"/>
  <c r="F65" i="6"/>
  <c r="E65" i="6"/>
  <c r="D65" i="6"/>
  <c r="C65" i="6"/>
  <c r="B65" i="6"/>
  <c r="K64" i="6"/>
  <c r="I64" i="6"/>
  <c r="H64" i="6"/>
  <c r="G64" i="6"/>
  <c r="F64" i="6"/>
  <c r="E64" i="6"/>
  <c r="D64" i="6"/>
  <c r="C64" i="6"/>
  <c r="B64" i="6"/>
  <c r="K63" i="6"/>
  <c r="I63" i="6"/>
  <c r="H63" i="6"/>
  <c r="G63" i="6"/>
  <c r="F63" i="6"/>
  <c r="E63" i="6"/>
  <c r="D63" i="6"/>
  <c r="C63" i="6"/>
  <c r="B63" i="6"/>
  <c r="K62" i="6"/>
  <c r="I62" i="6"/>
  <c r="H62" i="6"/>
  <c r="G62" i="6"/>
  <c r="F62" i="6"/>
  <c r="E62" i="6"/>
  <c r="D62" i="6"/>
  <c r="C62" i="6"/>
  <c r="B62" i="6"/>
  <c r="K61" i="6"/>
  <c r="I61" i="6"/>
  <c r="H61" i="6"/>
  <c r="G61" i="6"/>
  <c r="F61" i="6"/>
  <c r="E61" i="6"/>
  <c r="D61" i="6"/>
  <c r="C61" i="6"/>
  <c r="B61" i="6"/>
  <c r="K60" i="6"/>
  <c r="I60" i="6"/>
  <c r="H60" i="6"/>
  <c r="G60" i="6"/>
  <c r="F60" i="6"/>
  <c r="E60" i="6"/>
  <c r="D60" i="6"/>
  <c r="C60" i="6"/>
  <c r="B60" i="6"/>
  <c r="K58" i="6"/>
  <c r="I58" i="6"/>
  <c r="H58" i="6"/>
  <c r="G58" i="6"/>
  <c r="F58" i="6"/>
  <c r="E58" i="6"/>
  <c r="D58" i="6"/>
  <c r="C58" i="6"/>
  <c r="B58" i="6"/>
  <c r="K57" i="6"/>
  <c r="I57" i="6"/>
  <c r="H57" i="6"/>
  <c r="G57" i="6"/>
  <c r="F57" i="6"/>
  <c r="E57" i="6"/>
  <c r="D57" i="6"/>
  <c r="C57" i="6"/>
  <c r="B57" i="6"/>
  <c r="K56" i="6"/>
  <c r="I56" i="6"/>
  <c r="H56" i="6"/>
  <c r="G56" i="6"/>
  <c r="F56" i="6"/>
  <c r="E56" i="6"/>
  <c r="D56" i="6"/>
  <c r="C56" i="6"/>
  <c r="B56" i="6"/>
  <c r="K55" i="6"/>
  <c r="I55" i="6"/>
  <c r="H55" i="6"/>
  <c r="G55" i="6"/>
  <c r="F55" i="6"/>
  <c r="E55" i="6"/>
  <c r="D55" i="6"/>
  <c r="C55" i="6"/>
  <c r="B55" i="6"/>
  <c r="K54" i="6"/>
  <c r="I54" i="6"/>
  <c r="H54" i="6"/>
  <c r="G54" i="6"/>
  <c r="F54" i="6"/>
  <c r="E54" i="6"/>
  <c r="D54" i="6"/>
  <c r="C54" i="6"/>
  <c r="B54" i="6"/>
  <c r="K53" i="6"/>
  <c r="I53" i="6"/>
  <c r="H53" i="6"/>
  <c r="G53" i="6"/>
  <c r="F53" i="6"/>
  <c r="E53" i="6"/>
  <c r="D53" i="6"/>
  <c r="C53" i="6"/>
  <c r="B53" i="6"/>
  <c r="K51" i="6"/>
  <c r="I51" i="6"/>
  <c r="H51" i="6"/>
  <c r="G51" i="6"/>
  <c r="F51" i="6"/>
  <c r="E51" i="6"/>
  <c r="D51" i="6"/>
  <c r="C51" i="6"/>
  <c r="B51" i="6"/>
  <c r="K50" i="6"/>
  <c r="I50" i="6"/>
  <c r="H50" i="6"/>
  <c r="G50" i="6"/>
  <c r="F50" i="6"/>
  <c r="E50" i="6"/>
  <c r="D50" i="6"/>
  <c r="C50" i="6"/>
  <c r="B50" i="6"/>
  <c r="K49" i="6"/>
  <c r="I49" i="6"/>
  <c r="H49" i="6"/>
  <c r="G49" i="6"/>
  <c r="F49" i="6"/>
  <c r="E49" i="6"/>
  <c r="D49" i="6"/>
  <c r="C49" i="6"/>
  <c r="B49" i="6"/>
  <c r="K46" i="6"/>
  <c r="I46" i="6"/>
  <c r="H46" i="6"/>
  <c r="G46" i="6"/>
  <c r="F46" i="6"/>
  <c r="E46" i="6"/>
  <c r="D46" i="6"/>
  <c r="C46" i="6"/>
  <c r="B46" i="6"/>
  <c r="K45" i="6"/>
  <c r="I45" i="6"/>
  <c r="H45" i="6"/>
  <c r="G45" i="6"/>
  <c r="F45" i="6"/>
  <c r="E45" i="6"/>
  <c r="D45" i="6"/>
  <c r="C45" i="6"/>
  <c r="B45" i="6"/>
  <c r="K44" i="6"/>
  <c r="I44" i="6"/>
  <c r="H44" i="6"/>
  <c r="G44" i="6"/>
  <c r="F44" i="6"/>
  <c r="E44" i="6"/>
  <c r="D44" i="6"/>
  <c r="C44" i="6"/>
  <c r="B44" i="6"/>
  <c r="K43" i="6"/>
  <c r="I43" i="6"/>
  <c r="H43" i="6"/>
  <c r="G43" i="6"/>
  <c r="F43" i="6"/>
  <c r="E43" i="6"/>
  <c r="D43" i="6"/>
  <c r="C43" i="6"/>
  <c r="B43" i="6"/>
  <c r="K42" i="6"/>
  <c r="I42" i="6"/>
  <c r="H42" i="6"/>
  <c r="G42" i="6"/>
  <c r="F42" i="6"/>
  <c r="E42" i="6"/>
  <c r="D42" i="6"/>
  <c r="C42" i="6"/>
  <c r="B42" i="6"/>
  <c r="K41" i="6"/>
  <c r="I41" i="6"/>
  <c r="H41" i="6"/>
  <c r="G41" i="6"/>
  <c r="F41" i="6"/>
  <c r="E41" i="6"/>
  <c r="D41" i="6"/>
  <c r="C41" i="6"/>
  <c r="B41" i="6"/>
  <c r="K40" i="6"/>
  <c r="I40" i="6"/>
  <c r="H40" i="6"/>
  <c r="G40" i="6"/>
  <c r="F40" i="6"/>
  <c r="E40" i="6"/>
  <c r="D40" i="6"/>
  <c r="C40" i="6"/>
  <c r="B40" i="6"/>
  <c r="K39" i="6"/>
  <c r="I39" i="6"/>
  <c r="H39" i="6"/>
  <c r="G39" i="6"/>
  <c r="F39" i="6"/>
  <c r="E39" i="6"/>
  <c r="D39" i="6"/>
  <c r="C39" i="6"/>
  <c r="B39" i="6"/>
  <c r="K38" i="6"/>
  <c r="I38" i="6"/>
  <c r="H38" i="6"/>
  <c r="G38" i="6"/>
  <c r="F38" i="6"/>
  <c r="E38" i="6"/>
  <c r="D38" i="6"/>
  <c r="C38" i="6"/>
  <c r="B38" i="6"/>
  <c r="K37" i="6"/>
  <c r="J37" i="6"/>
  <c r="J96" i="6" s="1"/>
  <c r="I37" i="6"/>
  <c r="H37" i="6"/>
  <c r="G37" i="6"/>
  <c r="F37" i="6"/>
  <c r="E37" i="6"/>
  <c r="D37" i="6"/>
  <c r="C37" i="6"/>
  <c r="B37" i="6"/>
  <c r="K36" i="6"/>
  <c r="I36" i="6"/>
  <c r="H36" i="6"/>
  <c r="G36" i="6"/>
  <c r="F36" i="6"/>
  <c r="E36" i="6"/>
  <c r="D36" i="6"/>
  <c r="C36" i="6"/>
  <c r="B36" i="6"/>
  <c r="K35" i="6"/>
  <c r="I35" i="6"/>
  <c r="H35" i="6"/>
  <c r="G35" i="6"/>
  <c r="F35" i="6"/>
  <c r="E35" i="6"/>
  <c r="D35" i="6"/>
  <c r="C35" i="6"/>
  <c r="B35" i="6"/>
  <c r="K34" i="6"/>
  <c r="I34" i="6"/>
  <c r="H34" i="6"/>
  <c r="G34" i="6"/>
  <c r="F34" i="6"/>
  <c r="E34" i="6"/>
  <c r="D34" i="6"/>
  <c r="C34" i="6"/>
  <c r="B34" i="6"/>
  <c r="K33" i="6"/>
  <c r="I33" i="6"/>
  <c r="H33" i="6"/>
  <c r="G33" i="6"/>
  <c r="F33" i="6"/>
  <c r="E33" i="6"/>
  <c r="D33" i="6"/>
  <c r="C33" i="6"/>
  <c r="B33" i="6"/>
  <c r="K32" i="6"/>
  <c r="I32" i="6"/>
  <c r="H32" i="6"/>
  <c r="G32" i="6"/>
  <c r="F32" i="6"/>
  <c r="E32" i="6"/>
  <c r="D32" i="6"/>
  <c r="C32" i="6"/>
  <c r="B32" i="6"/>
  <c r="K31" i="6"/>
  <c r="I31" i="6"/>
  <c r="H31" i="6"/>
  <c r="G31" i="6"/>
  <c r="F31" i="6"/>
  <c r="E31" i="6"/>
  <c r="D31" i="6"/>
  <c r="C31" i="6"/>
  <c r="B31" i="6"/>
  <c r="K30" i="6"/>
  <c r="I30" i="6"/>
  <c r="H30" i="6"/>
  <c r="G30" i="6"/>
  <c r="F30" i="6"/>
  <c r="F29" i="6" s="1"/>
  <c r="E30" i="6"/>
  <c r="D30" i="6"/>
  <c r="C30" i="6"/>
  <c r="B30" i="6"/>
  <c r="K28" i="6"/>
  <c r="I28" i="6"/>
  <c r="H28" i="6"/>
  <c r="G28" i="6"/>
  <c r="F28" i="6"/>
  <c r="E28" i="6"/>
  <c r="D28" i="6"/>
  <c r="C28" i="6"/>
  <c r="B28" i="6"/>
  <c r="K27" i="6"/>
  <c r="I27" i="6"/>
  <c r="H27" i="6"/>
  <c r="G27" i="6"/>
  <c r="F27" i="6"/>
  <c r="E27" i="6"/>
  <c r="D27" i="6"/>
  <c r="C27" i="6"/>
  <c r="B27" i="6"/>
  <c r="K26" i="6"/>
  <c r="I26" i="6"/>
  <c r="H26" i="6"/>
  <c r="G26" i="6"/>
  <c r="F26" i="6"/>
  <c r="F25" i="6" s="1"/>
  <c r="E26" i="6"/>
  <c r="D26" i="6"/>
  <c r="C26" i="6"/>
  <c r="B26" i="6"/>
  <c r="K24" i="6"/>
  <c r="I24" i="6"/>
  <c r="H24" i="6"/>
  <c r="G24" i="6"/>
  <c r="F24" i="6"/>
  <c r="E24" i="6"/>
  <c r="D24" i="6"/>
  <c r="C24" i="6"/>
  <c r="B24" i="6"/>
  <c r="K23" i="6"/>
  <c r="I23" i="6"/>
  <c r="H23" i="6"/>
  <c r="G23" i="6"/>
  <c r="F23" i="6"/>
  <c r="E23" i="6"/>
  <c r="D23" i="6"/>
  <c r="C23" i="6"/>
  <c r="B23" i="6"/>
  <c r="K22" i="6"/>
  <c r="I22" i="6"/>
  <c r="H22" i="6"/>
  <c r="G22" i="6"/>
  <c r="F22" i="6"/>
  <c r="E22" i="6"/>
  <c r="D22" i="6"/>
  <c r="C22" i="6"/>
  <c r="B22" i="6"/>
  <c r="K21" i="6"/>
  <c r="I21" i="6"/>
  <c r="H21" i="6"/>
  <c r="G21" i="6"/>
  <c r="F21" i="6"/>
  <c r="E21" i="6"/>
  <c r="D21" i="6"/>
  <c r="C21" i="6"/>
  <c r="B21" i="6"/>
  <c r="K19" i="6"/>
  <c r="I19" i="6"/>
  <c r="H19" i="6"/>
  <c r="G19" i="6"/>
  <c r="F19" i="6"/>
  <c r="E19" i="6"/>
  <c r="D19" i="6"/>
  <c r="C19" i="6"/>
  <c r="B19" i="6"/>
  <c r="K18" i="6"/>
  <c r="I18" i="6"/>
  <c r="H18" i="6"/>
  <c r="G18" i="6"/>
  <c r="F18" i="6"/>
  <c r="E18" i="6"/>
  <c r="D18" i="6"/>
  <c r="C18" i="6"/>
  <c r="B18" i="6"/>
  <c r="K17" i="6"/>
  <c r="I17" i="6"/>
  <c r="H17" i="6"/>
  <c r="G17" i="6"/>
  <c r="F17" i="6"/>
  <c r="E17" i="6"/>
  <c r="D17" i="6"/>
  <c r="C17" i="6"/>
  <c r="B17" i="6"/>
  <c r="K16" i="6"/>
  <c r="I16" i="6"/>
  <c r="H16" i="6"/>
  <c r="G16" i="6"/>
  <c r="F16" i="6"/>
  <c r="E16" i="6"/>
  <c r="D16" i="6"/>
  <c r="C16" i="6"/>
  <c r="B16" i="6"/>
  <c r="K15" i="6"/>
  <c r="I15" i="6"/>
  <c r="H15" i="6"/>
  <c r="G15" i="6"/>
  <c r="F15" i="6"/>
  <c r="E15" i="6"/>
  <c r="D15" i="6"/>
  <c r="C15" i="6"/>
  <c r="B15" i="6"/>
  <c r="K14" i="6"/>
  <c r="I14" i="6"/>
  <c r="H14" i="6"/>
  <c r="G14" i="6"/>
  <c r="F14" i="6"/>
  <c r="E14" i="6"/>
  <c r="D14" i="6"/>
  <c r="C14" i="6"/>
  <c r="B14" i="6"/>
  <c r="K13" i="6"/>
  <c r="I13" i="6"/>
  <c r="H13" i="6"/>
  <c r="G13" i="6"/>
  <c r="F13" i="6"/>
  <c r="E13" i="6"/>
  <c r="D13" i="6"/>
  <c r="C13" i="6"/>
  <c r="B13" i="6"/>
  <c r="K11" i="6"/>
  <c r="I11" i="6"/>
  <c r="H11" i="6"/>
  <c r="G11" i="6"/>
  <c r="F11" i="6"/>
  <c r="E11" i="6"/>
  <c r="D11" i="6"/>
  <c r="C11" i="6"/>
  <c r="B11" i="6"/>
  <c r="K10" i="6"/>
  <c r="I10" i="6"/>
  <c r="H10" i="6"/>
  <c r="G10" i="6"/>
  <c r="F10" i="6"/>
  <c r="E10" i="6"/>
  <c r="D10" i="6"/>
  <c r="C10" i="6"/>
  <c r="B10" i="6"/>
  <c r="K9" i="6"/>
  <c r="I9" i="6"/>
  <c r="H9" i="6"/>
  <c r="G9" i="6"/>
  <c r="F9" i="6"/>
  <c r="E9" i="6"/>
  <c r="D9" i="6"/>
  <c r="C9" i="6"/>
  <c r="B9" i="6"/>
  <c r="K8" i="6"/>
  <c r="I8" i="6"/>
  <c r="H8" i="6"/>
  <c r="G8" i="6"/>
  <c r="F8" i="6"/>
  <c r="E8" i="6"/>
  <c r="D8" i="6"/>
  <c r="C8" i="6"/>
  <c r="B8" i="6"/>
  <c r="K7" i="6"/>
  <c r="I7" i="6"/>
  <c r="H7" i="6"/>
  <c r="G7" i="6"/>
  <c r="F7" i="6"/>
  <c r="E7" i="6"/>
  <c r="D7" i="6"/>
  <c r="C7" i="6"/>
  <c r="B7" i="6"/>
  <c r="K6" i="6"/>
  <c r="I6" i="6"/>
  <c r="H6" i="6"/>
  <c r="G6" i="6"/>
  <c r="F6" i="6"/>
  <c r="E6" i="6"/>
  <c r="D6" i="6"/>
  <c r="C6" i="6"/>
  <c r="B6" i="6"/>
  <c r="A3" i="6"/>
  <c r="A1" i="6"/>
  <c r="J94" i="5"/>
  <c r="H94" i="5"/>
  <c r="G94" i="5"/>
  <c r="F94" i="5"/>
  <c r="E94" i="5"/>
  <c r="D94" i="5"/>
  <c r="C94" i="5"/>
  <c r="B94" i="5"/>
  <c r="J93" i="5"/>
  <c r="I93" i="5"/>
  <c r="H93" i="5"/>
  <c r="G93" i="5"/>
  <c r="F93" i="5"/>
  <c r="E93" i="5"/>
  <c r="D93" i="5"/>
  <c r="C93" i="5"/>
  <c r="B93" i="5"/>
  <c r="J92" i="5"/>
  <c r="J91" i="5" s="1"/>
  <c r="I92" i="5"/>
  <c r="H92" i="5"/>
  <c r="G92" i="5"/>
  <c r="F92" i="5"/>
  <c r="E92" i="5"/>
  <c r="D92" i="5"/>
  <c r="C92" i="5"/>
  <c r="B92" i="5"/>
  <c r="J90" i="5"/>
  <c r="I90" i="5"/>
  <c r="H90" i="5"/>
  <c r="G90" i="5"/>
  <c r="F90" i="5"/>
  <c r="E90" i="5"/>
  <c r="D90" i="5"/>
  <c r="C90" i="5"/>
  <c r="B90" i="5"/>
  <c r="H89" i="5"/>
  <c r="E89" i="5"/>
  <c r="H88" i="5"/>
  <c r="E88" i="5"/>
  <c r="J87" i="5"/>
  <c r="H87" i="5"/>
  <c r="G87" i="5"/>
  <c r="F87" i="5"/>
  <c r="E87" i="5"/>
  <c r="D87" i="5"/>
  <c r="C87" i="5"/>
  <c r="B87" i="5"/>
  <c r="J86" i="5"/>
  <c r="H86" i="5"/>
  <c r="G86" i="5"/>
  <c r="F86" i="5"/>
  <c r="E86" i="5"/>
  <c r="D86" i="5"/>
  <c r="C86" i="5"/>
  <c r="B86" i="5"/>
  <c r="J85" i="5"/>
  <c r="H85" i="5"/>
  <c r="G85" i="5"/>
  <c r="F85" i="5"/>
  <c r="E85" i="5"/>
  <c r="D85" i="5"/>
  <c r="C85" i="5"/>
  <c r="B85" i="5"/>
  <c r="J84" i="5"/>
  <c r="H84" i="5"/>
  <c r="G84" i="5"/>
  <c r="F84" i="5"/>
  <c r="E84" i="5"/>
  <c r="D84" i="5"/>
  <c r="C84" i="5"/>
  <c r="B84" i="5"/>
  <c r="J83" i="5"/>
  <c r="H83" i="5"/>
  <c r="G83" i="5"/>
  <c r="F83" i="5"/>
  <c r="E83" i="5"/>
  <c r="D83" i="5"/>
  <c r="C83" i="5"/>
  <c r="B83" i="5"/>
  <c r="J82" i="5"/>
  <c r="H82" i="5"/>
  <c r="G82" i="5"/>
  <c r="F82" i="5"/>
  <c r="E82" i="5"/>
  <c r="D82" i="5"/>
  <c r="C82" i="5"/>
  <c r="B82" i="5"/>
  <c r="J81" i="5"/>
  <c r="H81" i="5"/>
  <c r="G81" i="5"/>
  <c r="F81" i="5"/>
  <c r="E81" i="5"/>
  <c r="D81" i="5"/>
  <c r="C81" i="5"/>
  <c r="B81" i="5"/>
  <c r="J80" i="5"/>
  <c r="H80" i="5"/>
  <c r="G80" i="5"/>
  <c r="F80" i="5"/>
  <c r="E80" i="5"/>
  <c r="D80" i="5"/>
  <c r="C80" i="5"/>
  <c r="B80" i="5"/>
  <c r="J79" i="5"/>
  <c r="H79" i="5"/>
  <c r="G79" i="5"/>
  <c r="F79" i="5"/>
  <c r="E79" i="5"/>
  <c r="D79" i="5"/>
  <c r="C79" i="5"/>
  <c r="B79" i="5"/>
  <c r="J78" i="5"/>
  <c r="H78" i="5"/>
  <c r="G78" i="5"/>
  <c r="F78" i="5"/>
  <c r="E78" i="5"/>
  <c r="D78" i="5"/>
  <c r="C78" i="5"/>
  <c r="B78" i="5"/>
  <c r="J77" i="5"/>
  <c r="H77" i="5"/>
  <c r="G77" i="5"/>
  <c r="F77" i="5"/>
  <c r="E77" i="5"/>
  <c r="D77" i="5"/>
  <c r="C77" i="5"/>
  <c r="B77" i="5"/>
  <c r="J76" i="5"/>
  <c r="H76" i="5"/>
  <c r="G76" i="5"/>
  <c r="F76" i="5"/>
  <c r="E76" i="5"/>
  <c r="D76" i="5"/>
  <c r="C76" i="5"/>
  <c r="B76" i="5"/>
  <c r="J75" i="5"/>
  <c r="H75" i="5"/>
  <c r="G75" i="5"/>
  <c r="F75" i="5"/>
  <c r="E75" i="5"/>
  <c r="D75" i="5"/>
  <c r="C75" i="5"/>
  <c r="B75" i="5"/>
  <c r="J74" i="5"/>
  <c r="H74" i="5"/>
  <c r="G74" i="5"/>
  <c r="F74" i="5"/>
  <c r="E74" i="5"/>
  <c r="D74" i="5"/>
  <c r="C74" i="5"/>
  <c r="B74" i="5"/>
  <c r="J73" i="5"/>
  <c r="H73" i="5"/>
  <c r="G73" i="5"/>
  <c r="F73" i="5"/>
  <c r="E73" i="5"/>
  <c r="D73" i="5"/>
  <c r="C73" i="5"/>
  <c r="B73" i="5"/>
  <c r="J72" i="5"/>
  <c r="H72" i="5"/>
  <c r="G72" i="5"/>
  <c r="F72" i="5"/>
  <c r="E72" i="5"/>
  <c r="D72" i="5"/>
  <c r="C72" i="5"/>
  <c r="B72" i="5"/>
  <c r="J71" i="5"/>
  <c r="H71" i="5"/>
  <c r="G71" i="5"/>
  <c r="F71" i="5"/>
  <c r="E71" i="5"/>
  <c r="D71" i="5"/>
  <c r="C71" i="5"/>
  <c r="B71" i="5"/>
  <c r="J70" i="5"/>
  <c r="H70" i="5"/>
  <c r="G70" i="5"/>
  <c r="F70" i="5"/>
  <c r="E70" i="5"/>
  <c r="D70" i="5"/>
  <c r="C70" i="5"/>
  <c r="B70" i="5"/>
  <c r="J69" i="5"/>
  <c r="H69" i="5"/>
  <c r="G69" i="5"/>
  <c r="F69" i="5"/>
  <c r="E69" i="5"/>
  <c r="D69" i="5"/>
  <c r="C69" i="5"/>
  <c r="B69" i="5"/>
  <c r="J68" i="5"/>
  <c r="H68" i="5"/>
  <c r="G68" i="5"/>
  <c r="F68" i="5"/>
  <c r="E68" i="5"/>
  <c r="D68" i="5"/>
  <c r="C68" i="5"/>
  <c r="B68" i="5"/>
  <c r="J67" i="5"/>
  <c r="H67" i="5"/>
  <c r="G67" i="5"/>
  <c r="F67" i="5"/>
  <c r="E67" i="5"/>
  <c r="D67" i="5"/>
  <c r="C67" i="5"/>
  <c r="B67" i="5"/>
  <c r="J66" i="5"/>
  <c r="H66" i="5"/>
  <c r="G66" i="5"/>
  <c r="F66" i="5"/>
  <c r="E66" i="5"/>
  <c r="D66" i="5"/>
  <c r="C66" i="5"/>
  <c r="B66" i="5"/>
  <c r="J65" i="5"/>
  <c r="H65" i="5"/>
  <c r="G65" i="5"/>
  <c r="F65" i="5"/>
  <c r="E65" i="5"/>
  <c r="D65" i="5"/>
  <c r="C65" i="5"/>
  <c r="B65" i="5"/>
  <c r="J64" i="5"/>
  <c r="H64" i="5"/>
  <c r="G64" i="5"/>
  <c r="F64" i="5"/>
  <c r="E64" i="5"/>
  <c r="D64" i="5"/>
  <c r="C64" i="5"/>
  <c r="B64" i="5"/>
  <c r="J63" i="5"/>
  <c r="H63" i="5"/>
  <c r="G63" i="5"/>
  <c r="F63" i="5"/>
  <c r="E63" i="5"/>
  <c r="D63" i="5"/>
  <c r="C63" i="5"/>
  <c r="B63" i="5"/>
  <c r="J62" i="5"/>
  <c r="H62" i="5"/>
  <c r="G62" i="5"/>
  <c r="F62" i="5"/>
  <c r="E62" i="5"/>
  <c r="D62" i="5"/>
  <c r="C62" i="5"/>
  <c r="B62" i="5"/>
  <c r="J61" i="5"/>
  <c r="H61" i="5"/>
  <c r="G61" i="5"/>
  <c r="F61" i="5"/>
  <c r="E61" i="5"/>
  <c r="D61" i="5"/>
  <c r="C61" i="5"/>
  <c r="B61" i="5"/>
  <c r="J60" i="5"/>
  <c r="H60" i="5"/>
  <c r="G60" i="5"/>
  <c r="F60" i="5"/>
  <c r="E60" i="5"/>
  <c r="D60" i="5"/>
  <c r="C60" i="5"/>
  <c r="B60" i="5"/>
  <c r="J59" i="5"/>
  <c r="H59" i="5"/>
  <c r="G59" i="5"/>
  <c r="F59" i="5"/>
  <c r="E59" i="5"/>
  <c r="D59" i="5"/>
  <c r="C59" i="5"/>
  <c r="B59" i="5"/>
  <c r="J58" i="5"/>
  <c r="H58" i="5"/>
  <c r="G58" i="5"/>
  <c r="F58" i="5"/>
  <c r="E58" i="5"/>
  <c r="D58" i="5"/>
  <c r="C58" i="5"/>
  <c r="B58" i="5"/>
  <c r="J57" i="5"/>
  <c r="H57" i="5"/>
  <c r="G57" i="5"/>
  <c r="F57" i="5"/>
  <c r="E57" i="5"/>
  <c r="D57" i="5"/>
  <c r="C57" i="5"/>
  <c r="B57" i="5"/>
  <c r="J56" i="5"/>
  <c r="H56" i="5"/>
  <c r="G56" i="5"/>
  <c r="F56" i="5"/>
  <c r="E56" i="5"/>
  <c r="D56" i="5"/>
  <c r="C56" i="5"/>
  <c r="B56" i="5"/>
  <c r="J55" i="5"/>
  <c r="H55" i="5"/>
  <c r="G55" i="5"/>
  <c r="F55" i="5"/>
  <c r="E55" i="5"/>
  <c r="D55" i="5"/>
  <c r="C55" i="5"/>
  <c r="B55" i="5"/>
  <c r="J54" i="5"/>
  <c r="H54" i="5"/>
  <c r="G54" i="5"/>
  <c r="F54" i="5"/>
  <c r="E54" i="5"/>
  <c r="D54" i="5"/>
  <c r="C54" i="5"/>
  <c r="B54" i="5"/>
  <c r="J53" i="5"/>
  <c r="H53" i="5"/>
  <c r="G53" i="5"/>
  <c r="F53" i="5"/>
  <c r="E53" i="5"/>
  <c r="D53" i="5"/>
  <c r="C53" i="5"/>
  <c r="B53" i="5"/>
  <c r="J52" i="5"/>
  <c r="H52" i="5"/>
  <c r="G52" i="5"/>
  <c r="F52" i="5"/>
  <c r="E52" i="5"/>
  <c r="D52" i="5"/>
  <c r="C52" i="5"/>
  <c r="B52" i="5"/>
  <c r="J51" i="5"/>
  <c r="H51" i="5"/>
  <c r="G51" i="5"/>
  <c r="F51" i="5"/>
  <c r="E51" i="5"/>
  <c r="D51" i="5"/>
  <c r="C51" i="5"/>
  <c r="B51" i="5"/>
  <c r="J50" i="5"/>
  <c r="H50" i="5"/>
  <c r="G50" i="5"/>
  <c r="F50" i="5"/>
  <c r="E50" i="5"/>
  <c r="D50" i="5"/>
  <c r="C50" i="5"/>
  <c r="B50" i="5"/>
  <c r="J49" i="5"/>
  <c r="H49" i="5"/>
  <c r="G49" i="5"/>
  <c r="G48" i="5" s="1"/>
  <c r="F49" i="5"/>
  <c r="F48" i="5" s="1"/>
  <c r="E49" i="5"/>
  <c r="D49" i="5"/>
  <c r="C49" i="5"/>
  <c r="B49" i="5"/>
  <c r="B48" i="5" s="1"/>
  <c r="J48" i="5"/>
  <c r="I48" i="5"/>
  <c r="J46" i="5"/>
  <c r="H46" i="5"/>
  <c r="G46" i="5"/>
  <c r="F46" i="5"/>
  <c r="E46" i="5"/>
  <c r="D46" i="5"/>
  <c r="C46" i="5"/>
  <c r="B46" i="5"/>
  <c r="J45" i="5"/>
  <c r="H45" i="5"/>
  <c r="G45" i="5"/>
  <c r="F45" i="5"/>
  <c r="E45" i="5"/>
  <c r="D45" i="5"/>
  <c r="C45" i="5"/>
  <c r="B45" i="5"/>
  <c r="J44" i="5"/>
  <c r="H44" i="5"/>
  <c r="G44" i="5"/>
  <c r="F44" i="5"/>
  <c r="E44" i="5"/>
  <c r="D44" i="5"/>
  <c r="C44" i="5"/>
  <c r="B44" i="5"/>
  <c r="J43" i="5"/>
  <c r="H43" i="5"/>
  <c r="G43" i="5"/>
  <c r="F43" i="5"/>
  <c r="E43" i="5"/>
  <c r="D43" i="5"/>
  <c r="C43" i="5"/>
  <c r="B43" i="5"/>
  <c r="J42" i="5"/>
  <c r="H42" i="5"/>
  <c r="G42" i="5"/>
  <c r="F42" i="5"/>
  <c r="E42" i="5"/>
  <c r="D42" i="5"/>
  <c r="C42" i="5"/>
  <c r="B42" i="5"/>
  <c r="J41" i="5"/>
  <c r="H41" i="5"/>
  <c r="G41" i="5"/>
  <c r="F41" i="5"/>
  <c r="E41" i="5"/>
  <c r="D41" i="5"/>
  <c r="C41" i="5"/>
  <c r="B41" i="5"/>
  <c r="J40" i="5"/>
  <c r="H40" i="5"/>
  <c r="G40" i="5"/>
  <c r="F40" i="5"/>
  <c r="E40" i="5"/>
  <c r="D40" i="5"/>
  <c r="C40" i="5"/>
  <c r="B40" i="5"/>
  <c r="J39" i="5"/>
  <c r="H39" i="5"/>
  <c r="G39" i="5"/>
  <c r="F39" i="5"/>
  <c r="E39" i="5"/>
  <c r="D39" i="5"/>
  <c r="C39" i="5"/>
  <c r="B39" i="5"/>
  <c r="J38" i="5"/>
  <c r="H38" i="5"/>
  <c r="G38" i="5"/>
  <c r="F38" i="5"/>
  <c r="E38" i="5"/>
  <c r="D38" i="5"/>
  <c r="C38" i="5"/>
  <c r="B38" i="5"/>
  <c r="J37" i="5"/>
  <c r="H37" i="5"/>
  <c r="G37" i="5"/>
  <c r="F37" i="5"/>
  <c r="E37" i="5"/>
  <c r="D37" i="5"/>
  <c r="C37" i="5"/>
  <c r="B37" i="5"/>
  <c r="J36" i="5"/>
  <c r="H36" i="5"/>
  <c r="G36" i="5"/>
  <c r="F36" i="5"/>
  <c r="E36" i="5"/>
  <c r="D36" i="5"/>
  <c r="C36" i="5"/>
  <c r="B36" i="5"/>
  <c r="J35" i="5"/>
  <c r="H35" i="5"/>
  <c r="G35" i="5"/>
  <c r="F35" i="5"/>
  <c r="E35" i="5"/>
  <c r="D35" i="5"/>
  <c r="C35" i="5"/>
  <c r="B35" i="5"/>
  <c r="J34" i="5"/>
  <c r="H34" i="5"/>
  <c r="G34" i="5"/>
  <c r="F34" i="5"/>
  <c r="E34" i="5"/>
  <c r="D34" i="5"/>
  <c r="C34" i="5"/>
  <c r="B34" i="5"/>
  <c r="J33" i="5"/>
  <c r="I33" i="5"/>
  <c r="H33" i="5"/>
  <c r="G33" i="5"/>
  <c r="F33" i="5"/>
  <c r="E33" i="5"/>
  <c r="D33" i="5"/>
  <c r="C33" i="5"/>
  <c r="B33" i="5"/>
  <c r="J32" i="5"/>
  <c r="H32" i="5"/>
  <c r="G32" i="5"/>
  <c r="F32" i="5"/>
  <c r="E32" i="5"/>
  <c r="D32" i="5"/>
  <c r="C32" i="5"/>
  <c r="B32" i="5"/>
  <c r="J31" i="5"/>
  <c r="H31" i="5"/>
  <c r="G31" i="5"/>
  <c r="F31" i="5"/>
  <c r="E31" i="5"/>
  <c r="D31" i="5"/>
  <c r="C31" i="5"/>
  <c r="B31" i="5"/>
  <c r="J30" i="5"/>
  <c r="J29" i="5" s="1"/>
  <c r="I30" i="5"/>
  <c r="I29" i="5" s="1"/>
  <c r="H30" i="5"/>
  <c r="G30" i="5"/>
  <c r="F30" i="5"/>
  <c r="F29" i="5" s="1"/>
  <c r="E30" i="5"/>
  <c r="D30" i="5"/>
  <c r="C30" i="5"/>
  <c r="B30" i="5"/>
  <c r="B29" i="5"/>
  <c r="J28" i="5"/>
  <c r="H28" i="5"/>
  <c r="G28" i="5"/>
  <c r="F28" i="5"/>
  <c r="E28" i="5"/>
  <c r="D28" i="5"/>
  <c r="C28" i="5"/>
  <c r="B28" i="5"/>
  <c r="K28" i="5" s="1"/>
  <c r="J27" i="5"/>
  <c r="H27" i="5"/>
  <c r="G27" i="5"/>
  <c r="F27" i="5"/>
  <c r="E27" i="5"/>
  <c r="D27" i="5"/>
  <c r="C27" i="5"/>
  <c r="B27" i="5"/>
  <c r="K27" i="5" s="1"/>
  <c r="J26" i="5"/>
  <c r="H26" i="5"/>
  <c r="G26" i="5"/>
  <c r="F26" i="5"/>
  <c r="E26" i="5"/>
  <c r="D26" i="5"/>
  <c r="C26" i="5"/>
  <c r="B26" i="5"/>
  <c r="K26" i="5" s="1"/>
  <c r="J25" i="5"/>
  <c r="H25" i="5"/>
  <c r="G25" i="5"/>
  <c r="F25" i="5"/>
  <c r="E25" i="5"/>
  <c r="D25" i="5"/>
  <c r="C25" i="5"/>
  <c r="B25" i="5"/>
  <c r="J24" i="5"/>
  <c r="H24" i="5"/>
  <c r="G24" i="5"/>
  <c r="F24" i="5"/>
  <c r="E24" i="5"/>
  <c r="D24" i="5"/>
  <c r="C24" i="5"/>
  <c r="B24" i="5"/>
  <c r="K24" i="5" s="1"/>
  <c r="J23" i="5"/>
  <c r="I23" i="5"/>
  <c r="H23" i="5"/>
  <c r="G23" i="5"/>
  <c r="F23" i="5"/>
  <c r="E23" i="5"/>
  <c r="D23" i="5"/>
  <c r="C23" i="5"/>
  <c r="B23" i="5"/>
  <c r="J22" i="5"/>
  <c r="H22" i="5"/>
  <c r="G22" i="5"/>
  <c r="F22" i="5"/>
  <c r="E22" i="5"/>
  <c r="D22" i="5"/>
  <c r="C22" i="5"/>
  <c r="B22" i="5"/>
  <c r="J21" i="5"/>
  <c r="H21" i="5"/>
  <c r="G21" i="5"/>
  <c r="F21" i="5"/>
  <c r="E21" i="5"/>
  <c r="D21" i="5"/>
  <c r="C21" i="5"/>
  <c r="B21" i="5"/>
  <c r="J20" i="5"/>
  <c r="H20" i="5"/>
  <c r="G20" i="5"/>
  <c r="F20" i="5"/>
  <c r="E20" i="5"/>
  <c r="D20" i="5"/>
  <c r="C20" i="5"/>
  <c r="B20" i="5"/>
  <c r="J19" i="5"/>
  <c r="H19" i="5"/>
  <c r="G19" i="5"/>
  <c r="F19" i="5"/>
  <c r="E19" i="5"/>
  <c r="D19" i="5"/>
  <c r="C19" i="5"/>
  <c r="B19" i="5"/>
  <c r="J18" i="5"/>
  <c r="H18" i="5"/>
  <c r="G18" i="5"/>
  <c r="F18" i="5"/>
  <c r="E18" i="5"/>
  <c r="D18" i="5"/>
  <c r="C18" i="5"/>
  <c r="B18" i="5"/>
  <c r="J17" i="5"/>
  <c r="H17" i="5"/>
  <c r="G17" i="5"/>
  <c r="F17" i="5"/>
  <c r="E17" i="5"/>
  <c r="D17" i="5"/>
  <c r="C17" i="5"/>
  <c r="B17" i="5"/>
  <c r="J16" i="5"/>
  <c r="H16" i="5"/>
  <c r="G16" i="5"/>
  <c r="F16" i="5"/>
  <c r="E16" i="5"/>
  <c r="D16" i="5"/>
  <c r="C16" i="5"/>
  <c r="B16" i="5"/>
  <c r="J15" i="5"/>
  <c r="I15" i="5"/>
  <c r="H15" i="5"/>
  <c r="G15" i="5"/>
  <c r="F15" i="5"/>
  <c r="E15" i="5"/>
  <c r="D15" i="5"/>
  <c r="C15" i="5"/>
  <c r="B15" i="5"/>
  <c r="J14" i="5"/>
  <c r="I14" i="5"/>
  <c r="H14" i="5"/>
  <c r="G14" i="5"/>
  <c r="F14" i="5"/>
  <c r="E14" i="5"/>
  <c r="D14" i="5"/>
  <c r="C14" i="5"/>
  <c r="B14" i="5"/>
  <c r="J13" i="5"/>
  <c r="J12" i="5" s="1"/>
  <c r="I13" i="5"/>
  <c r="H13" i="5"/>
  <c r="H12" i="5" s="1"/>
  <c r="G13" i="5"/>
  <c r="F13" i="5"/>
  <c r="F12" i="5" s="1"/>
  <c r="E13" i="5"/>
  <c r="D13" i="5"/>
  <c r="D12" i="5" s="1"/>
  <c r="C13" i="5"/>
  <c r="B13" i="5"/>
  <c r="B12" i="5" s="1"/>
  <c r="J11" i="5"/>
  <c r="H11" i="5"/>
  <c r="G11" i="5"/>
  <c r="F11" i="5"/>
  <c r="E11" i="5"/>
  <c r="D11" i="5"/>
  <c r="C11" i="5"/>
  <c r="B11" i="5"/>
  <c r="J10" i="5"/>
  <c r="H10" i="5"/>
  <c r="G10" i="5"/>
  <c r="F10" i="5"/>
  <c r="E10" i="5"/>
  <c r="D10" i="5"/>
  <c r="C10" i="5"/>
  <c r="B10" i="5"/>
  <c r="J9" i="5"/>
  <c r="I9" i="5"/>
  <c r="H9" i="5"/>
  <c r="G9" i="5"/>
  <c r="F9" i="5"/>
  <c r="E9" i="5"/>
  <c r="D9" i="5"/>
  <c r="C9" i="5"/>
  <c r="B9" i="5"/>
  <c r="J8" i="5"/>
  <c r="H8" i="5"/>
  <c r="G8" i="5"/>
  <c r="F8" i="5"/>
  <c r="E8" i="5"/>
  <c r="D8" i="5"/>
  <c r="C8" i="5"/>
  <c r="B8" i="5"/>
  <c r="J7" i="5"/>
  <c r="H7" i="5"/>
  <c r="G7" i="5"/>
  <c r="F7" i="5"/>
  <c r="E7" i="5"/>
  <c r="D7" i="5"/>
  <c r="C7" i="5"/>
  <c r="B7" i="5"/>
  <c r="J6" i="5"/>
  <c r="H6" i="5"/>
  <c r="G6" i="5"/>
  <c r="F6" i="5"/>
  <c r="E6" i="5"/>
  <c r="D6" i="5"/>
  <c r="C6" i="5"/>
  <c r="B6" i="5"/>
  <c r="A3" i="5"/>
  <c r="A1" i="5"/>
  <c r="G96" i="4"/>
  <c r="F96" i="4"/>
  <c r="E96" i="4"/>
  <c r="C96" i="4"/>
  <c r="B96" i="4"/>
  <c r="D96" i="4" s="1"/>
  <c r="I96" i="4" s="1"/>
  <c r="H95" i="4"/>
  <c r="F95" i="4"/>
  <c r="E95" i="4"/>
  <c r="C95" i="4"/>
  <c r="B95" i="4"/>
  <c r="H94" i="4"/>
  <c r="F94" i="4"/>
  <c r="E94" i="4"/>
  <c r="C94" i="4"/>
  <c r="B94" i="4"/>
  <c r="D94" i="4" s="1"/>
  <c r="I94" i="4" s="1"/>
  <c r="H93" i="4"/>
  <c r="F93" i="4"/>
  <c r="F92" i="4" s="1"/>
  <c r="E93" i="4"/>
  <c r="C93" i="4"/>
  <c r="C92" i="4" s="1"/>
  <c r="B93" i="4"/>
  <c r="H92" i="4"/>
  <c r="G92" i="4"/>
  <c r="E92" i="4"/>
  <c r="H91" i="4"/>
  <c r="F91" i="4"/>
  <c r="E91" i="4"/>
  <c r="C91" i="4"/>
  <c r="D91" i="4" s="1"/>
  <c r="I91" i="4" s="1"/>
  <c r="E90" i="4"/>
  <c r="D90" i="4"/>
  <c r="I90" i="4" s="1"/>
  <c r="C90" i="4"/>
  <c r="E89" i="4"/>
  <c r="C89" i="4"/>
  <c r="D89" i="4" s="1"/>
  <c r="H88" i="4"/>
  <c r="F88" i="4"/>
  <c r="E88" i="4"/>
  <c r="C88" i="4"/>
  <c r="B88" i="4"/>
  <c r="D88" i="4" s="1"/>
  <c r="I88" i="4" s="1"/>
  <c r="H87" i="4"/>
  <c r="F87" i="4"/>
  <c r="E87" i="4"/>
  <c r="C87" i="4"/>
  <c r="B87" i="4"/>
  <c r="H86" i="4"/>
  <c r="F86" i="4"/>
  <c r="E86" i="4"/>
  <c r="C86" i="4"/>
  <c r="B86" i="4"/>
  <c r="D86" i="4" s="1"/>
  <c r="I86" i="4" s="1"/>
  <c r="H85" i="4"/>
  <c r="F85" i="4"/>
  <c r="E85" i="4"/>
  <c r="C85" i="4"/>
  <c r="B85" i="4"/>
  <c r="H84" i="4"/>
  <c r="F84" i="4"/>
  <c r="E84" i="4"/>
  <c r="C84" i="4"/>
  <c r="B84" i="4"/>
  <c r="D84" i="4" s="1"/>
  <c r="I84" i="4" s="1"/>
  <c r="H83" i="4"/>
  <c r="F83" i="4"/>
  <c r="E83" i="4"/>
  <c r="C83" i="4"/>
  <c r="B83" i="4"/>
  <c r="H82" i="4"/>
  <c r="F82" i="4"/>
  <c r="E82" i="4"/>
  <c r="C82" i="4"/>
  <c r="B82" i="4"/>
  <c r="D82" i="4" s="1"/>
  <c r="I82" i="4" s="1"/>
  <c r="H81" i="4"/>
  <c r="F81" i="4"/>
  <c r="E81" i="4"/>
  <c r="C81" i="4"/>
  <c r="B81" i="4"/>
  <c r="H80" i="4"/>
  <c r="F80" i="4"/>
  <c r="E80" i="4"/>
  <c r="C80" i="4"/>
  <c r="B80" i="4"/>
  <c r="D80" i="4" s="1"/>
  <c r="I80" i="4" s="1"/>
  <c r="H79" i="4"/>
  <c r="F79" i="4"/>
  <c r="E79" i="4"/>
  <c r="C79" i="4"/>
  <c r="B79" i="4"/>
  <c r="H78" i="4"/>
  <c r="F78" i="4"/>
  <c r="E78" i="4"/>
  <c r="C78" i="4"/>
  <c r="B78" i="4"/>
  <c r="D78" i="4" s="1"/>
  <c r="I78" i="4" s="1"/>
  <c r="H77" i="4"/>
  <c r="F77" i="4"/>
  <c r="E77" i="4"/>
  <c r="C77" i="4"/>
  <c r="B77" i="4"/>
  <c r="H76" i="4"/>
  <c r="F76" i="4"/>
  <c r="E76" i="4"/>
  <c r="C76" i="4"/>
  <c r="B76" i="4"/>
  <c r="D76" i="4" s="1"/>
  <c r="I76" i="4" s="1"/>
  <c r="H75" i="4"/>
  <c r="F75" i="4"/>
  <c r="E75" i="4"/>
  <c r="C75" i="4"/>
  <c r="B75" i="4"/>
  <c r="H74" i="4"/>
  <c r="F74" i="4"/>
  <c r="E74" i="4"/>
  <c r="C74" i="4"/>
  <c r="B74" i="4"/>
  <c r="D74" i="4" s="1"/>
  <c r="I74" i="4" s="1"/>
  <c r="H73" i="4"/>
  <c r="F73" i="4"/>
  <c r="E73" i="4"/>
  <c r="C73" i="4"/>
  <c r="B73" i="4"/>
  <c r="H72" i="4"/>
  <c r="F72" i="4"/>
  <c r="E72" i="4"/>
  <c r="C72" i="4"/>
  <c r="B72" i="4"/>
  <c r="D72" i="4" s="1"/>
  <c r="I72" i="4" s="1"/>
  <c r="H71" i="4"/>
  <c r="F71" i="4"/>
  <c r="E71" i="4"/>
  <c r="C71" i="4"/>
  <c r="B71" i="4"/>
  <c r="H70" i="4"/>
  <c r="F70" i="4"/>
  <c r="E70" i="4"/>
  <c r="C70" i="4"/>
  <c r="B70" i="4"/>
  <c r="H69" i="4"/>
  <c r="F69" i="4"/>
  <c r="E69" i="4"/>
  <c r="C69" i="4"/>
  <c r="C68" i="4" s="1"/>
  <c r="B69" i="4"/>
  <c r="G68" i="4"/>
  <c r="G49" i="4" s="1"/>
  <c r="H67" i="4"/>
  <c r="F67" i="4"/>
  <c r="E67" i="4"/>
  <c r="C67" i="4"/>
  <c r="B67" i="4"/>
  <c r="H66" i="4"/>
  <c r="F66" i="4"/>
  <c r="E66" i="4"/>
  <c r="C66" i="4"/>
  <c r="B66" i="4"/>
  <c r="H65" i="4"/>
  <c r="F65" i="4"/>
  <c r="E65" i="4"/>
  <c r="C65" i="4"/>
  <c r="B65" i="4"/>
  <c r="H64" i="4"/>
  <c r="F64" i="4"/>
  <c r="E64" i="4"/>
  <c r="C64" i="4"/>
  <c r="B64" i="4"/>
  <c r="H63" i="4"/>
  <c r="F63" i="4"/>
  <c r="E63" i="4"/>
  <c r="C63" i="4"/>
  <c r="B63" i="4"/>
  <c r="H62" i="4"/>
  <c r="F62" i="4"/>
  <c r="E62" i="4"/>
  <c r="C62" i="4"/>
  <c r="B62" i="4"/>
  <c r="H61" i="4"/>
  <c r="F61" i="4"/>
  <c r="E61" i="4"/>
  <c r="C61" i="4"/>
  <c r="B61" i="4"/>
  <c r="H60" i="4"/>
  <c r="F60" i="4"/>
  <c r="E60" i="4"/>
  <c r="C60" i="4"/>
  <c r="B60" i="4"/>
  <c r="H59" i="4"/>
  <c r="F59" i="4"/>
  <c r="E59" i="4"/>
  <c r="C59" i="4"/>
  <c r="B59" i="4"/>
  <c r="H58" i="4"/>
  <c r="F58" i="4"/>
  <c r="E58" i="4"/>
  <c r="C58" i="4"/>
  <c r="B58" i="4"/>
  <c r="H57" i="4"/>
  <c r="F57" i="4"/>
  <c r="E57" i="4"/>
  <c r="C57" i="4"/>
  <c r="B57" i="4"/>
  <c r="H56" i="4"/>
  <c r="F56" i="4"/>
  <c r="E56" i="4"/>
  <c r="C56" i="4"/>
  <c r="B56" i="4"/>
  <c r="H55" i="4"/>
  <c r="F55" i="4"/>
  <c r="E55" i="4"/>
  <c r="C55" i="4"/>
  <c r="B55" i="4"/>
  <c r="H54" i="4"/>
  <c r="F54" i="4"/>
  <c r="E54" i="4"/>
  <c r="C54" i="4"/>
  <c r="B54" i="4"/>
  <c r="H53" i="4"/>
  <c r="H52" i="4"/>
  <c r="F52" i="4"/>
  <c r="E52" i="4"/>
  <c r="C52" i="4"/>
  <c r="B52" i="4"/>
  <c r="H51" i="4"/>
  <c r="F51" i="4"/>
  <c r="E51" i="4"/>
  <c r="C51" i="4"/>
  <c r="B51" i="4"/>
  <c r="H50" i="4"/>
  <c r="F50" i="4"/>
  <c r="E50" i="4"/>
  <c r="C50" i="4"/>
  <c r="B50" i="4"/>
  <c r="I48" i="4"/>
  <c r="H47" i="4"/>
  <c r="F47" i="4"/>
  <c r="E47" i="4"/>
  <c r="C47" i="4"/>
  <c r="B47" i="4"/>
  <c r="H46" i="4"/>
  <c r="F46" i="4"/>
  <c r="E46" i="4"/>
  <c r="C46" i="4"/>
  <c r="B46" i="4"/>
  <c r="H45" i="4"/>
  <c r="F45" i="4"/>
  <c r="E45" i="4"/>
  <c r="C45" i="4"/>
  <c r="B45" i="4"/>
  <c r="D45" i="4" s="1"/>
  <c r="I45" i="4" s="1"/>
  <c r="H44" i="4"/>
  <c r="F44" i="4"/>
  <c r="E44" i="4"/>
  <c r="C44" i="4"/>
  <c r="B44" i="4"/>
  <c r="H43" i="4"/>
  <c r="F43" i="4"/>
  <c r="E43" i="4"/>
  <c r="C43" i="4"/>
  <c r="B43" i="4"/>
  <c r="D43" i="4" s="1"/>
  <c r="I43" i="4" s="1"/>
  <c r="H42" i="4"/>
  <c r="F42" i="4"/>
  <c r="E42" i="4"/>
  <c r="C42" i="4"/>
  <c r="B42" i="4"/>
  <c r="H41" i="4"/>
  <c r="F41" i="4"/>
  <c r="E41" i="4"/>
  <c r="C41" i="4"/>
  <c r="B41" i="4"/>
  <c r="D41" i="4" s="1"/>
  <c r="I41" i="4" s="1"/>
  <c r="H40" i="4"/>
  <c r="F40" i="4"/>
  <c r="E40" i="4"/>
  <c r="C40" i="4"/>
  <c r="B40" i="4"/>
  <c r="H39" i="4"/>
  <c r="F39" i="4"/>
  <c r="E39" i="4"/>
  <c r="C39" i="4"/>
  <c r="B39" i="4"/>
  <c r="D39" i="4" s="1"/>
  <c r="I39" i="4" s="1"/>
  <c r="H38" i="4"/>
  <c r="G38" i="4"/>
  <c r="F38" i="4"/>
  <c r="E38" i="4"/>
  <c r="C38" i="4"/>
  <c r="B38" i="4"/>
  <c r="D38" i="4" s="1"/>
  <c r="I38" i="4" s="1"/>
  <c r="H37" i="4"/>
  <c r="F37" i="4"/>
  <c r="E37" i="4"/>
  <c r="C37" i="4"/>
  <c r="B37" i="4"/>
  <c r="H36" i="4"/>
  <c r="F36" i="4"/>
  <c r="E36" i="4"/>
  <c r="C36" i="4"/>
  <c r="B36" i="4"/>
  <c r="D36" i="4" s="1"/>
  <c r="I36" i="4" s="1"/>
  <c r="H35" i="4"/>
  <c r="F35" i="4"/>
  <c r="E35" i="4"/>
  <c r="C35" i="4"/>
  <c r="B35" i="4"/>
  <c r="H34" i="4"/>
  <c r="F34" i="4"/>
  <c r="E34" i="4"/>
  <c r="C34" i="4"/>
  <c r="B34" i="4"/>
  <c r="D34" i="4" s="1"/>
  <c r="I34" i="4" s="1"/>
  <c r="H33" i="4"/>
  <c r="F33" i="4"/>
  <c r="E33" i="4"/>
  <c r="C33" i="4"/>
  <c r="B33" i="4"/>
  <c r="H32" i="4"/>
  <c r="H30" i="4" s="1"/>
  <c r="F32" i="4"/>
  <c r="E32" i="4"/>
  <c r="C32" i="4"/>
  <c r="B32" i="4"/>
  <c r="D32" i="4" s="1"/>
  <c r="I32" i="4" s="1"/>
  <c r="H31" i="4"/>
  <c r="G31" i="4"/>
  <c r="G30" i="4" s="1"/>
  <c r="F31" i="4"/>
  <c r="E31" i="4"/>
  <c r="E30" i="4" s="1"/>
  <c r="C31" i="4"/>
  <c r="B31" i="4"/>
  <c r="D31" i="4" s="1"/>
  <c r="D30" i="4" s="1"/>
  <c r="F30" i="4"/>
  <c r="H29" i="4"/>
  <c r="G29" i="4"/>
  <c r="F29" i="4"/>
  <c r="E29" i="4"/>
  <c r="C29" i="4"/>
  <c r="B29" i="4"/>
  <c r="H28" i="4"/>
  <c r="F28" i="4"/>
  <c r="E28" i="4"/>
  <c r="C28" i="4"/>
  <c r="B28" i="4"/>
  <c r="D28" i="4" s="1"/>
  <c r="I28" i="4" s="1"/>
  <c r="H27" i="4"/>
  <c r="F27" i="4"/>
  <c r="E27" i="4"/>
  <c r="C27" i="4"/>
  <c r="C26" i="4" s="1"/>
  <c r="B27" i="4"/>
  <c r="H26" i="4"/>
  <c r="G26" i="4"/>
  <c r="F26" i="4"/>
  <c r="H25" i="4"/>
  <c r="G25" i="4"/>
  <c r="F25" i="4"/>
  <c r="E25" i="4"/>
  <c r="C25" i="4"/>
  <c r="B25" i="4"/>
  <c r="H24" i="4"/>
  <c r="G24" i="4"/>
  <c r="F24" i="4"/>
  <c r="E24" i="4"/>
  <c r="C24" i="4"/>
  <c r="B24" i="4"/>
  <c r="H23" i="4"/>
  <c r="G23" i="4"/>
  <c r="F23" i="4"/>
  <c r="E23" i="4"/>
  <c r="C23" i="4"/>
  <c r="B23" i="4"/>
  <c r="H22" i="4"/>
  <c r="H21" i="4" s="1"/>
  <c r="G22" i="4"/>
  <c r="G21" i="4" s="1"/>
  <c r="F22" i="4"/>
  <c r="F21" i="4" s="1"/>
  <c r="E22" i="4"/>
  <c r="E21" i="4" s="1"/>
  <c r="C22" i="4"/>
  <c r="C21" i="4" s="1"/>
  <c r="B22" i="4"/>
  <c r="B21" i="4" s="1"/>
  <c r="H20" i="4"/>
  <c r="G20" i="4"/>
  <c r="F20" i="4"/>
  <c r="E20" i="4"/>
  <c r="C20" i="4"/>
  <c r="B20" i="4"/>
  <c r="H19" i="4"/>
  <c r="G19" i="4"/>
  <c r="F19" i="4"/>
  <c r="E19" i="4"/>
  <c r="C19" i="4"/>
  <c r="B19" i="4"/>
  <c r="H18" i="4"/>
  <c r="F18" i="4"/>
  <c r="E18" i="4"/>
  <c r="C18" i="4"/>
  <c r="B18" i="4"/>
  <c r="H17" i="4"/>
  <c r="F17" i="4"/>
  <c r="E17" i="4"/>
  <c r="C17" i="4"/>
  <c r="B17" i="4"/>
  <c r="H16" i="4"/>
  <c r="G16" i="4"/>
  <c r="F16" i="4"/>
  <c r="E16" i="4"/>
  <c r="C16" i="4"/>
  <c r="B16" i="4"/>
  <c r="H15" i="4"/>
  <c r="G15" i="4"/>
  <c r="F15" i="4"/>
  <c r="E15" i="4"/>
  <c r="C15" i="4"/>
  <c r="B15" i="4"/>
  <c r="H14" i="4"/>
  <c r="H13" i="4" s="1"/>
  <c r="G14" i="4"/>
  <c r="F14" i="4"/>
  <c r="F13" i="4" s="1"/>
  <c r="E14" i="4"/>
  <c r="E13" i="4" s="1"/>
  <c r="C14" i="4"/>
  <c r="B14" i="4"/>
  <c r="C13" i="4"/>
  <c r="H12" i="4"/>
  <c r="F12" i="4"/>
  <c r="E12" i="4"/>
  <c r="C12" i="4"/>
  <c r="B12" i="4"/>
  <c r="H11" i="4"/>
  <c r="G11" i="4"/>
  <c r="F11" i="4"/>
  <c r="E11" i="4"/>
  <c r="C11" i="4"/>
  <c r="B11" i="4"/>
  <c r="H10" i="4"/>
  <c r="G10" i="4"/>
  <c r="F10" i="4"/>
  <c r="E10" i="4"/>
  <c r="C10" i="4"/>
  <c r="B10" i="4"/>
  <c r="H9" i="4"/>
  <c r="G9" i="4"/>
  <c r="F9" i="4"/>
  <c r="E9" i="4"/>
  <c r="C9" i="4"/>
  <c r="B9" i="4"/>
  <c r="H8" i="4"/>
  <c r="G8" i="4"/>
  <c r="F8" i="4"/>
  <c r="E8" i="4"/>
  <c r="C8" i="4"/>
  <c r="B8" i="4"/>
  <c r="H7" i="4"/>
  <c r="G7" i="4"/>
  <c r="F7" i="4"/>
  <c r="E7" i="4"/>
  <c r="C7" i="4"/>
  <c r="B7" i="4"/>
  <c r="A3" i="4"/>
  <c r="A1" i="4"/>
  <c r="F53" i="4" l="1"/>
  <c r="C29" i="5"/>
  <c r="E29" i="5"/>
  <c r="G29" i="5"/>
  <c r="K31" i="5"/>
  <c r="K32" i="5"/>
  <c r="K33" i="5"/>
  <c r="E48" i="5"/>
  <c r="C91" i="5"/>
  <c r="E91" i="5"/>
  <c r="G91" i="5"/>
  <c r="I91" i="5"/>
  <c r="K93" i="5"/>
  <c r="D91" i="5"/>
  <c r="F91" i="5"/>
  <c r="B52" i="6"/>
  <c r="K52" i="6"/>
  <c r="O7" i="7"/>
  <c r="O9" i="7"/>
  <c r="O11" i="7"/>
  <c r="O27" i="7"/>
  <c r="O28" i="7"/>
  <c r="C29" i="7"/>
  <c r="E29" i="7"/>
  <c r="G29" i="7"/>
  <c r="I29" i="7"/>
  <c r="K29" i="7"/>
  <c r="M29" i="7"/>
  <c r="O31" i="7"/>
  <c r="O37" i="7"/>
  <c r="O39" i="7"/>
  <c r="O40" i="7"/>
  <c r="O41" i="7"/>
  <c r="O43" i="7"/>
  <c r="O44" i="7"/>
  <c r="O45" i="7"/>
  <c r="O55" i="7"/>
  <c r="O57" i="7"/>
  <c r="O59" i="7"/>
  <c r="O60" i="7"/>
  <c r="O61" i="7"/>
  <c r="O63" i="7"/>
  <c r="O64" i="7"/>
  <c r="O65" i="7"/>
  <c r="D20" i="8"/>
  <c r="D25" i="8"/>
  <c r="I34" i="8"/>
  <c r="I36" i="8"/>
  <c r="I40" i="8"/>
  <c r="I42" i="8"/>
  <c r="I44" i="8"/>
  <c r="I46" i="8"/>
  <c r="D52" i="8"/>
  <c r="I64" i="8"/>
  <c r="D66" i="8"/>
  <c r="I69" i="8"/>
  <c r="I71" i="8"/>
  <c r="I73" i="8"/>
  <c r="I76" i="8"/>
  <c r="I79" i="8"/>
  <c r="I82" i="8"/>
  <c r="I84" i="8"/>
  <c r="I86" i="8"/>
  <c r="I132" i="8" s="1"/>
  <c r="I133" i="8" s="1"/>
  <c r="C90" i="8"/>
  <c r="F90" i="8"/>
  <c r="I92" i="8"/>
  <c r="I94" i="8"/>
  <c r="B91" i="5"/>
  <c r="B67" i="6"/>
  <c r="D67" i="6"/>
  <c r="F67" i="6"/>
  <c r="H67" i="6"/>
  <c r="M76" i="6"/>
  <c r="L78" i="6"/>
  <c r="M78" i="6" s="1"/>
  <c r="O23" i="7"/>
  <c r="O24" i="7"/>
  <c r="I8" i="8"/>
  <c r="I10" i="8"/>
  <c r="D29" i="8"/>
  <c r="I38" i="8"/>
  <c r="O56" i="7"/>
  <c r="I39" i="8"/>
  <c r="D29" i="5"/>
  <c r="H29" i="5"/>
  <c r="E12" i="6"/>
  <c r="I12" i="6"/>
  <c r="I27" i="8"/>
  <c r="I50" i="8"/>
  <c r="I55" i="8"/>
  <c r="D47" i="4"/>
  <c r="I47" i="4" s="1"/>
  <c r="D52" i="4"/>
  <c r="I52" i="4" s="1"/>
  <c r="B68" i="4"/>
  <c r="E68" i="4"/>
  <c r="D48" i="5"/>
  <c r="H48" i="5"/>
  <c r="H91" i="5"/>
  <c r="G20" i="6"/>
  <c r="L51" i="6"/>
  <c r="M51" i="6" s="1"/>
  <c r="L72" i="6"/>
  <c r="M72" i="6" s="1"/>
  <c r="I14" i="8"/>
  <c r="I41" i="8"/>
  <c r="I43" i="8"/>
  <c r="I15" i="8"/>
  <c r="I22" i="8"/>
  <c r="I32" i="8"/>
  <c r="I57" i="8"/>
  <c r="I59" i="8"/>
  <c r="I62" i="8"/>
  <c r="D48" i="8"/>
  <c r="I7" i="8"/>
  <c r="I9" i="8"/>
  <c r="I11" i="8"/>
  <c r="I16" i="8"/>
  <c r="I23" i="8"/>
  <c r="I45" i="8"/>
  <c r="I54" i="8"/>
  <c r="I56" i="8"/>
  <c r="I58" i="8"/>
  <c r="I61" i="8"/>
  <c r="I63" i="8"/>
  <c r="I65" i="8"/>
  <c r="I68" i="8"/>
  <c r="I70" i="8"/>
  <c r="I72" i="8"/>
  <c r="I74" i="8"/>
  <c r="I78" i="8"/>
  <c r="I80" i="8"/>
  <c r="I83" i="8"/>
  <c r="I85" i="8"/>
  <c r="I91" i="8"/>
  <c r="I93" i="8"/>
  <c r="C48" i="5"/>
  <c r="K6" i="5"/>
  <c r="K7" i="5"/>
  <c r="K8" i="5"/>
  <c r="K9" i="5"/>
  <c r="K10" i="5"/>
  <c r="K11" i="5"/>
  <c r="C12" i="5"/>
  <c r="E12" i="5"/>
  <c r="G12" i="5"/>
  <c r="G96" i="5" s="1"/>
  <c r="I12" i="5"/>
  <c r="I96" i="5" s="1"/>
  <c r="K14" i="5"/>
  <c r="K15" i="5"/>
  <c r="K16" i="5"/>
  <c r="K17" i="5"/>
  <c r="K18" i="5"/>
  <c r="K19" i="5"/>
  <c r="K21" i="5"/>
  <c r="K22" i="5"/>
  <c r="K23" i="5"/>
  <c r="K30" i="5"/>
  <c r="K29" i="5" s="1"/>
  <c r="K34" i="5"/>
  <c r="K35" i="5"/>
  <c r="K36" i="5"/>
  <c r="K37" i="5"/>
  <c r="K38" i="5"/>
  <c r="K39" i="5"/>
  <c r="K40" i="5"/>
  <c r="K41" i="5"/>
  <c r="K42" i="5"/>
  <c r="K43" i="5"/>
  <c r="K44" i="5"/>
  <c r="K45" i="5"/>
  <c r="K46" i="5"/>
  <c r="K49" i="5"/>
  <c r="K50" i="5"/>
  <c r="K51" i="5"/>
  <c r="K53" i="5"/>
  <c r="K54" i="5"/>
  <c r="K55" i="5"/>
  <c r="K56" i="5"/>
  <c r="K57" i="5"/>
  <c r="K58" i="5"/>
  <c r="K59" i="5"/>
  <c r="K60" i="5"/>
  <c r="K61" i="5"/>
  <c r="K62" i="5"/>
  <c r="K63" i="5"/>
  <c r="K64" i="5"/>
  <c r="K65" i="5"/>
  <c r="K66" i="5"/>
  <c r="K68" i="5"/>
  <c r="K69" i="5"/>
  <c r="K70" i="5"/>
  <c r="K71" i="5"/>
  <c r="K72" i="5"/>
  <c r="K73" i="5"/>
  <c r="K74" i="5"/>
  <c r="K75" i="5"/>
  <c r="K76" i="5"/>
  <c r="K77" i="5"/>
  <c r="K78" i="5"/>
  <c r="K79" i="5"/>
  <c r="K80" i="5"/>
  <c r="K81" i="5"/>
  <c r="K82" i="5"/>
  <c r="K83" i="5"/>
  <c r="K84" i="5"/>
  <c r="K85" i="5"/>
  <c r="K86" i="5"/>
  <c r="K87" i="5"/>
  <c r="K88" i="5"/>
  <c r="K89" i="5"/>
  <c r="K90" i="5"/>
  <c r="K92" i="5"/>
  <c r="K94" i="5"/>
  <c r="I21" i="8"/>
  <c r="I20" i="8" s="1"/>
  <c r="I26" i="8"/>
  <c r="I25" i="8" s="1"/>
  <c r="I30" i="8"/>
  <c r="I29" i="8" s="1"/>
  <c r="B95" i="8"/>
  <c r="D95" i="8"/>
  <c r="I13" i="8"/>
  <c r="I12" i="8" s="1"/>
  <c r="I24" i="8"/>
  <c r="I28" i="8"/>
  <c r="I33" i="8"/>
  <c r="I49" i="8"/>
  <c r="C48" i="8"/>
  <c r="C95" i="8" s="1"/>
  <c r="F48" i="8"/>
  <c r="I53" i="8"/>
  <c r="I52" i="8" s="1"/>
  <c r="F95" i="8"/>
  <c r="I90" i="8"/>
  <c r="I67" i="8"/>
  <c r="I66" i="8" s="1"/>
  <c r="I89" i="8"/>
  <c r="C20" i="6"/>
  <c r="B25" i="6"/>
  <c r="K25" i="6"/>
  <c r="B29" i="6"/>
  <c r="K29" i="6"/>
  <c r="L38" i="6"/>
  <c r="M38" i="6" s="1"/>
  <c r="L40" i="6"/>
  <c r="M40" i="6" s="1"/>
  <c r="L42" i="6"/>
  <c r="M42" i="6" s="1"/>
  <c r="L44" i="6"/>
  <c r="M44" i="6" s="1"/>
  <c r="L46" i="6"/>
  <c r="M46" i="6" s="1"/>
  <c r="C52" i="6"/>
  <c r="C48" i="6" s="1"/>
  <c r="E52" i="6"/>
  <c r="E48" i="6" s="1"/>
  <c r="G52" i="6"/>
  <c r="I52" i="6"/>
  <c r="I48" i="6" s="1"/>
  <c r="D52" i="6"/>
  <c r="D48" i="6" s="1"/>
  <c r="F52" i="6"/>
  <c r="F48" i="6" s="1"/>
  <c r="H52" i="6"/>
  <c r="L55" i="6"/>
  <c r="M55" i="6" s="1"/>
  <c r="L57" i="6"/>
  <c r="M57" i="6" s="1"/>
  <c r="L60" i="6"/>
  <c r="M60" i="6" s="1"/>
  <c r="L62" i="6"/>
  <c r="M62" i="6" s="1"/>
  <c r="L64" i="6"/>
  <c r="M64" i="6" s="1"/>
  <c r="L66" i="6"/>
  <c r="M66" i="6" s="1"/>
  <c r="C91" i="6"/>
  <c r="E91" i="6"/>
  <c r="G91" i="6"/>
  <c r="I91" i="6"/>
  <c r="D91" i="6"/>
  <c r="F91" i="6"/>
  <c r="H91" i="6"/>
  <c r="L94" i="6"/>
  <c r="M94" i="6" s="1"/>
  <c r="B48" i="6"/>
  <c r="K48" i="6"/>
  <c r="G48" i="6"/>
  <c r="H48" i="6"/>
  <c r="L6" i="6"/>
  <c r="M6" i="6" s="1"/>
  <c r="L8" i="6"/>
  <c r="M8" i="6" s="1"/>
  <c r="L10" i="6"/>
  <c r="M10" i="6" s="1"/>
  <c r="L13" i="6"/>
  <c r="G12" i="6"/>
  <c r="L15" i="6"/>
  <c r="M15" i="6" s="1"/>
  <c r="L17" i="6"/>
  <c r="M17" i="6" s="1"/>
  <c r="L19" i="6"/>
  <c r="M19" i="6" s="1"/>
  <c r="B20" i="6"/>
  <c r="D20" i="6"/>
  <c r="F20" i="6"/>
  <c r="H20" i="6"/>
  <c r="K20" i="6"/>
  <c r="L22" i="6"/>
  <c r="M22" i="6" s="1"/>
  <c r="E20" i="6"/>
  <c r="I20" i="6"/>
  <c r="L24" i="6"/>
  <c r="M24" i="6" s="1"/>
  <c r="C25" i="6"/>
  <c r="E25" i="6"/>
  <c r="G25" i="6"/>
  <c r="I25" i="6"/>
  <c r="D25" i="6"/>
  <c r="H25" i="6"/>
  <c r="L28" i="6"/>
  <c r="M28" i="6" s="1"/>
  <c r="C29" i="6"/>
  <c r="E29" i="6"/>
  <c r="G29" i="6"/>
  <c r="I29" i="6"/>
  <c r="D29" i="6"/>
  <c r="H29" i="6"/>
  <c r="L32" i="6"/>
  <c r="M32" i="6" s="1"/>
  <c r="L7" i="6"/>
  <c r="M7" i="6" s="1"/>
  <c r="L9" i="6"/>
  <c r="M9" i="6" s="1"/>
  <c r="L11" i="6"/>
  <c r="M11" i="6" s="1"/>
  <c r="C12" i="6"/>
  <c r="B12" i="6"/>
  <c r="D12" i="6"/>
  <c r="F12" i="6"/>
  <c r="H12" i="6"/>
  <c r="K12" i="6"/>
  <c r="L14" i="6"/>
  <c r="M14" i="6" s="1"/>
  <c r="L16" i="6"/>
  <c r="M16" i="6" s="1"/>
  <c r="L18" i="6"/>
  <c r="M18" i="6" s="1"/>
  <c r="L21" i="6"/>
  <c r="L20" i="6" s="1"/>
  <c r="L23" i="6"/>
  <c r="M23" i="6" s="1"/>
  <c r="L27" i="6"/>
  <c r="M27" i="6" s="1"/>
  <c r="L31" i="6"/>
  <c r="M31" i="6" s="1"/>
  <c r="L33" i="6"/>
  <c r="M33" i="6" s="1"/>
  <c r="L35" i="6"/>
  <c r="M35" i="6" s="1"/>
  <c r="L37" i="6"/>
  <c r="M37" i="6" s="1"/>
  <c r="L39" i="6"/>
  <c r="M39" i="6" s="1"/>
  <c r="L41" i="6"/>
  <c r="M41" i="6" s="1"/>
  <c r="L43" i="6"/>
  <c r="M43" i="6" s="1"/>
  <c r="L45" i="6"/>
  <c r="M45" i="6" s="1"/>
  <c r="L50" i="6"/>
  <c r="M50" i="6" s="1"/>
  <c r="L54" i="6"/>
  <c r="M54" i="6" s="1"/>
  <c r="L56" i="6"/>
  <c r="M56" i="6" s="1"/>
  <c r="L58" i="6"/>
  <c r="M58" i="6" s="1"/>
  <c r="L61" i="6"/>
  <c r="M61" i="6" s="1"/>
  <c r="L63" i="6"/>
  <c r="M63" i="6" s="1"/>
  <c r="L65" i="6"/>
  <c r="M65" i="6" s="1"/>
  <c r="L69" i="6"/>
  <c r="M69" i="6" s="1"/>
  <c r="L71" i="6"/>
  <c r="M71" i="6" s="1"/>
  <c r="L73" i="6"/>
  <c r="M73" i="6" s="1"/>
  <c r="L75" i="6"/>
  <c r="M75" i="6" s="1"/>
  <c r="L77" i="6"/>
  <c r="M77" i="6" s="1"/>
  <c r="L79" i="6"/>
  <c r="M79" i="6" s="1"/>
  <c r="L81" i="6"/>
  <c r="M81" i="6" s="1"/>
  <c r="L83" i="6"/>
  <c r="M83" i="6" s="1"/>
  <c r="L85" i="6"/>
  <c r="M85" i="6" s="1"/>
  <c r="L87" i="6"/>
  <c r="M87" i="6" s="1"/>
  <c r="L93" i="6"/>
  <c r="M93" i="6" s="1"/>
  <c r="O8" i="7"/>
  <c r="O15" i="7"/>
  <c r="O16" i="7"/>
  <c r="O17" i="7"/>
  <c r="O19" i="7"/>
  <c r="N20" i="7"/>
  <c r="O30" i="7"/>
  <c r="O32" i="7"/>
  <c r="O33" i="7"/>
  <c r="O34" i="7"/>
  <c r="O36" i="7"/>
  <c r="O51" i="7"/>
  <c r="E52" i="7"/>
  <c r="J52" i="7"/>
  <c r="N52" i="7"/>
  <c r="O68" i="7"/>
  <c r="B67" i="7"/>
  <c r="B48" i="7" s="1"/>
  <c r="B96" i="7" s="1"/>
  <c r="D67" i="7"/>
  <c r="G67" i="7"/>
  <c r="K67" i="7"/>
  <c r="K48" i="7" s="1"/>
  <c r="K96" i="7" s="1"/>
  <c r="M67" i="7"/>
  <c r="M48" i="7" s="1"/>
  <c r="M96" i="7" s="1"/>
  <c r="O71" i="7"/>
  <c r="O72" i="7"/>
  <c r="O73" i="7"/>
  <c r="O75" i="7"/>
  <c r="O76" i="7"/>
  <c r="O77" i="7"/>
  <c r="O79" i="7"/>
  <c r="O80" i="7"/>
  <c r="O81" i="7"/>
  <c r="O83" i="7"/>
  <c r="O84" i="7"/>
  <c r="O85" i="7"/>
  <c r="O87" i="7"/>
  <c r="O90" i="7"/>
  <c r="O93" i="7"/>
  <c r="O94" i="7"/>
  <c r="O95" i="7"/>
  <c r="E12" i="7"/>
  <c r="J12" i="7"/>
  <c r="N12" i="7"/>
  <c r="D48" i="7"/>
  <c r="N91" i="7"/>
  <c r="O13" i="7"/>
  <c r="O69" i="7"/>
  <c r="O6" i="7"/>
  <c r="O10" i="7"/>
  <c r="O14" i="7"/>
  <c r="O18" i="7"/>
  <c r="O21" i="7"/>
  <c r="G48" i="7"/>
  <c r="G96" i="7" s="1"/>
  <c r="I48" i="7"/>
  <c r="I96" i="7" s="1"/>
  <c r="O49" i="7"/>
  <c r="O53" i="7"/>
  <c r="O22" i="7"/>
  <c r="O26" i="7"/>
  <c r="O25" i="7" s="1"/>
  <c r="O29" i="7"/>
  <c r="O35" i="7"/>
  <c r="O38" i="7"/>
  <c r="O42" i="7"/>
  <c r="O46" i="7"/>
  <c r="O50" i="7"/>
  <c r="O54" i="7"/>
  <c r="O58" i="7"/>
  <c r="O62" i="7"/>
  <c r="O66" i="7"/>
  <c r="C67" i="7"/>
  <c r="C48" i="7" s="1"/>
  <c r="C96" i="7" s="1"/>
  <c r="E67" i="7"/>
  <c r="H67" i="7"/>
  <c r="H48" i="7" s="1"/>
  <c r="H96" i="7" s="1"/>
  <c r="J67" i="7"/>
  <c r="J48" i="7" s="1"/>
  <c r="J96" i="7" s="1"/>
  <c r="L67" i="7"/>
  <c r="L48" i="7" s="1"/>
  <c r="L96" i="7" s="1"/>
  <c r="N67" i="7"/>
  <c r="N48" i="7" s="1"/>
  <c r="N96" i="7" s="1"/>
  <c r="O70" i="7"/>
  <c r="O74" i="7"/>
  <c r="O78" i="7"/>
  <c r="O82" i="7"/>
  <c r="O86" i="7"/>
  <c r="D96" i="7"/>
  <c r="O92" i="7"/>
  <c r="M13" i="6"/>
  <c r="L26" i="6"/>
  <c r="L30" i="6"/>
  <c r="L49" i="6"/>
  <c r="L53" i="6"/>
  <c r="L68" i="6"/>
  <c r="L92" i="6"/>
  <c r="L34" i="6"/>
  <c r="M34" i="6" s="1"/>
  <c r="L36" i="6"/>
  <c r="M36" i="6" s="1"/>
  <c r="K13" i="5"/>
  <c r="K52" i="5"/>
  <c r="E96" i="5"/>
  <c r="K91" i="5"/>
  <c r="K25" i="5"/>
  <c r="B96" i="5"/>
  <c r="D96" i="5"/>
  <c r="F96" i="5"/>
  <c r="H96" i="5"/>
  <c r="J96" i="5"/>
  <c r="D7" i="4"/>
  <c r="I7" i="4" s="1"/>
  <c r="D9" i="4"/>
  <c r="I9" i="4" s="1"/>
  <c r="D10" i="4"/>
  <c r="I10" i="4" s="1"/>
  <c r="D11" i="4"/>
  <c r="I11" i="4" s="1"/>
  <c r="D12" i="4"/>
  <c r="I12" i="4" s="1"/>
  <c r="D14" i="4"/>
  <c r="D15" i="4"/>
  <c r="G13" i="4"/>
  <c r="D16" i="4"/>
  <c r="I16" i="4" s="1"/>
  <c r="D17" i="4"/>
  <c r="I17" i="4" s="1"/>
  <c r="D19" i="4"/>
  <c r="I19" i="4" s="1"/>
  <c r="D20" i="4"/>
  <c r="I20" i="4" s="1"/>
  <c r="B53" i="4"/>
  <c r="B49" i="4" s="1"/>
  <c r="D62" i="4"/>
  <c r="I62" i="4" s="1"/>
  <c r="D64" i="4"/>
  <c r="I64" i="4" s="1"/>
  <c r="D66" i="4"/>
  <c r="I66" i="4" s="1"/>
  <c r="I15" i="4"/>
  <c r="B13" i="4"/>
  <c r="D24" i="4"/>
  <c r="I24" i="4" s="1"/>
  <c r="B26" i="4"/>
  <c r="B30" i="4"/>
  <c r="D33" i="4"/>
  <c r="I33" i="4" s="1"/>
  <c r="D35" i="4"/>
  <c r="I35" i="4" s="1"/>
  <c r="D37" i="4"/>
  <c r="I37" i="4" s="1"/>
  <c r="D51" i="4"/>
  <c r="I51" i="4" s="1"/>
  <c r="D55" i="4"/>
  <c r="I55" i="4" s="1"/>
  <c r="E53" i="4"/>
  <c r="E49" i="4" s="1"/>
  <c r="D57" i="4"/>
  <c r="I57" i="4" s="1"/>
  <c r="H49" i="4"/>
  <c r="D59" i="4"/>
  <c r="I59" i="4" s="1"/>
  <c r="D61" i="4"/>
  <c r="I61" i="4" s="1"/>
  <c r="D63" i="4"/>
  <c r="I63" i="4" s="1"/>
  <c r="D65" i="4"/>
  <c r="I65" i="4" s="1"/>
  <c r="D67" i="4"/>
  <c r="I67" i="4" s="1"/>
  <c r="D69" i="4"/>
  <c r="I69" i="4" s="1"/>
  <c r="F68" i="4"/>
  <c r="F49" i="4" s="1"/>
  <c r="F98" i="4" s="1"/>
  <c r="D71" i="4"/>
  <c r="I71" i="4" s="1"/>
  <c r="D73" i="4"/>
  <c r="I73" i="4" s="1"/>
  <c r="D75" i="4"/>
  <c r="I75" i="4" s="1"/>
  <c r="D77" i="4"/>
  <c r="I77" i="4" s="1"/>
  <c r="D81" i="4"/>
  <c r="I81" i="4" s="1"/>
  <c r="D83" i="4"/>
  <c r="I83" i="4" s="1"/>
  <c r="D85" i="4"/>
  <c r="I85" i="4" s="1"/>
  <c r="D87" i="4"/>
  <c r="I87" i="4" s="1"/>
  <c r="I89" i="4"/>
  <c r="D93" i="4"/>
  <c r="I93" i="4" s="1"/>
  <c r="D95" i="4"/>
  <c r="I95" i="4" s="1"/>
  <c r="I14" i="4"/>
  <c r="D8" i="4"/>
  <c r="I8" i="4" s="1"/>
  <c r="D22" i="4"/>
  <c r="I31" i="4"/>
  <c r="C53" i="4"/>
  <c r="D70" i="4"/>
  <c r="I70" i="4" s="1"/>
  <c r="H98" i="4"/>
  <c r="D18" i="4"/>
  <c r="I18" i="4" s="1"/>
  <c r="D23" i="4"/>
  <c r="I23" i="4" s="1"/>
  <c r="D25" i="4"/>
  <c r="I25" i="4" s="1"/>
  <c r="D27" i="4"/>
  <c r="E26" i="4"/>
  <c r="D29" i="4"/>
  <c r="I29" i="4" s="1"/>
  <c r="C30" i="4"/>
  <c r="D40" i="4"/>
  <c r="I40" i="4" s="1"/>
  <c r="D42" i="4"/>
  <c r="I42" i="4" s="1"/>
  <c r="D44" i="4"/>
  <c r="I44" i="4" s="1"/>
  <c r="D46" i="4"/>
  <c r="I46" i="4" s="1"/>
  <c r="D50" i="4"/>
  <c r="D54" i="4"/>
  <c r="D56" i="4"/>
  <c r="I56" i="4" s="1"/>
  <c r="D58" i="4"/>
  <c r="I58" i="4" s="1"/>
  <c r="D60" i="4"/>
  <c r="I60" i="4" s="1"/>
  <c r="D79" i="4"/>
  <c r="I79" i="4" s="1"/>
  <c r="D92" i="4"/>
  <c r="G98" i="4"/>
  <c r="D13" i="4" l="1"/>
  <c r="I13" i="4" s="1"/>
  <c r="B98" i="4"/>
  <c r="O91" i="7"/>
  <c r="O67" i="7"/>
  <c r="E48" i="7"/>
  <c r="E96" i="7" s="1"/>
  <c r="K67" i="5"/>
  <c r="K48" i="5" s="1"/>
  <c r="K20" i="5"/>
  <c r="C96" i="5"/>
  <c r="I48" i="8"/>
  <c r="I95" i="8" s="1"/>
  <c r="I96" i="6"/>
  <c r="B96" i="6"/>
  <c r="M21" i="6"/>
  <c r="D96" i="6"/>
  <c r="E96" i="6"/>
  <c r="M20" i="6"/>
  <c r="K96" i="6"/>
  <c r="F96" i="6"/>
  <c r="G96" i="6"/>
  <c r="C96" i="6"/>
  <c r="H96" i="6"/>
  <c r="L12" i="6"/>
  <c r="M12" i="6" s="1"/>
  <c r="O20" i="7"/>
  <c r="O52" i="7"/>
  <c r="O48" i="7" s="1"/>
  <c r="O12" i="7"/>
  <c r="M68" i="6"/>
  <c r="L67" i="6"/>
  <c r="M67" i="6" s="1"/>
  <c r="M49" i="6"/>
  <c r="M26" i="6"/>
  <c r="L25" i="6"/>
  <c r="M25" i="6" s="1"/>
  <c r="M92" i="6"/>
  <c r="L91" i="6"/>
  <c r="M53" i="6"/>
  <c r="L52" i="6"/>
  <c r="M52" i="6" s="1"/>
  <c r="M30" i="6"/>
  <c r="L29" i="6"/>
  <c r="M29" i="6" s="1"/>
  <c r="K12" i="5"/>
  <c r="D68" i="4"/>
  <c r="I68" i="4" s="1"/>
  <c r="E98" i="4"/>
  <c r="I54" i="4"/>
  <c r="D53" i="4"/>
  <c r="I53" i="4" s="1"/>
  <c r="I27" i="4"/>
  <c r="D26" i="4"/>
  <c r="C49" i="4"/>
  <c r="I22" i="4"/>
  <c r="D21" i="4"/>
  <c r="I92" i="4"/>
  <c r="C98" i="4"/>
  <c r="I50" i="4"/>
  <c r="I30" i="4"/>
  <c r="O96" i="7" l="1"/>
  <c r="M48" i="6"/>
  <c r="M91" i="6"/>
  <c r="L48" i="6"/>
  <c r="L96" i="6" s="1"/>
  <c r="K96" i="5"/>
  <c r="I49" i="4"/>
  <c r="I21" i="4"/>
  <c r="D49" i="4"/>
  <c r="D98" i="4" s="1"/>
  <c r="I26" i="4"/>
  <c r="M96" i="6" l="1"/>
  <c r="I98" i="4"/>
</calcChain>
</file>

<file path=xl/comments1.xml><?xml version="1.0" encoding="utf-8"?>
<comments xmlns="http://schemas.openxmlformats.org/spreadsheetml/2006/main">
  <authors>
    <author>Olivia Regner</author>
  </authors>
  <commentList>
    <comment ref="B222" authorId="0" shape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<sst xmlns="http://schemas.openxmlformats.org/spreadsheetml/2006/main" count="959" uniqueCount="387">
  <si>
    <t>STATUS OF CY 2016 BUDGET PROGRAM (Preliminary)</t>
  </si>
  <si>
    <t>(In Thousand Pesos)</t>
  </si>
  <si>
    <t>PARTICULARS</t>
  </si>
  <si>
    <t>2016 BUDGT LEVEL</t>
  </si>
  <si>
    <t xml:space="preserve">ALLOTMENT RELEASES </t>
  </si>
  <si>
    <t>% of Releases Over Program</t>
  </si>
  <si>
    <t xml:space="preserve">BALANCE                 </t>
  </si>
  <si>
    <t>Program</t>
  </si>
  <si>
    <t>Adjustments</t>
  </si>
  <si>
    <t>Adjusted Program</t>
  </si>
  <si>
    <t xml:space="preserve">   A. GAA - R.A. 10717</t>
  </si>
  <si>
    <t xml:space="preserve">         Departments </t>
  </si>
  <si>
    <t xml:space="preserve">         Special Purpose Funds </t>
  </si>
  <si>
    <t xml:space="preserve">  B.  AUTOMATIC APPROPRIATIONS</t>
  </si>
  <si>
    <t xml:space="preserve">         Retirement and Life Insurance Premium</t>
  </si>
  <si>
    <t>c/</t>
  </si>
  <si>
    <t xml:space="preserve">         Internal Revenue Allotment</t>
  </si>
  <si>
    <t xml:space="preserve">         Pension of Ex-Pres./Ex-Pres. Widows</t>
  </si>
  <si>
    <t xml:space="preserve">         Grants/Donations</t>
  </si>
  <si>
    <t xml:space="preserve">         Special Account in the General Fund</t>
  </si>
  <si>
    <t xml:space="preserve">             Motor Vehicle Users Charge Fund</t>
  </si>
  <si>
    <t xml:space="preserve">             Others</t>
  </si>
  <si>
    <t xml:space="preserve">          Tax Refund</t>
  </si>
  <si>
    <t xml:space="preserve">          Net Lending             </t>
  </si>
  <si>
    <t>a/</t>
  </si>
  <si>
    <t xml:space="preserve">          Interest Payments</t>
  </si>
  <si>
    <t xml:space="preserve">        Tax Expenditures Fund/Customs Duties and Taxes</t>
  </si>
  <si>
    <t>ORIGINAL PROGRAM</t>
  </si>
  <si>
    <t>OTHER RELEASES</t>
  </si>
  <si>
    <t>b/</t>
  </si>
  <si>
    <t>CONTINUING APPRO., R.A. 10651</t>
  </si>
  <si>
    <t xml:space="preserve">        Departments </t>
  </si>
  <si>
    <t xml:space="preserve">        Special Purpose Funds </t>
  </si>
  <si>
    <t>UNPROGRAMMED FUND</t>
  </si>
  <si>
    <t>OTHER AUTOMATIC APPROPRIATIONS</t>
  </si>
  <si>
    <t xml:space="preserve">       RLIP</t>
  </si>
  <si>
    <t xml:space="preserve">       Grants/Donations</t>
  </si>
  <si>
    <t xml:space="preserve">       Special Account in the General Fund</t>
  </si>
  <si>
    <t xml:space="preserve">       Military Camps Sales Proceeds Fund</t>
  </si>
  <si>
    <t xml:space="preserve">       AFP Modernization Act Trust Fund</t>
  </si>
  <si>
    <t xml:space="preserve">       Motor Vehicle Users Charge Fund</t>
  </si>
  <si>
    <t xml:space="preserve">       Pension of Ex-Pres./Ex-Pres. Widows</t>
  </si>
  <si>
    <t xml:space="preserve">       Tax Exp. Fund/CDT</t>
  </si>
  <si>
    <t xml:space="preserve">       RA 9335</t>
  </si>
  <si>
    <t xml:space="preserve">       Stocks Subs.</t>
  </si>
  <si>
    <t>TOTAL</t>
  </si>
  <si>
    <t>NOTES:</t>
  </si>
  <si>
    <t xml:space="preserve">b/ Additional releases, which are being accommodated within the year's expenditure program. </t>
  </si>
  <si>
    <t>c/ Pertains to additional requirement for RLIP of various agencies corresponding to the newly-created/filled up positions</t>
  </si>
  <si>
    <t>2015 Continuing Appro.</t>
  </si>
  <si>
    <t>Adjusted 
2015 Continuing Appro.</t>
  </si>
  <si>
    <t>CY 2016 BUDGET LEVEL</t>
  </si>
  <si>
    <t>RELEASES</t>
  </si>
  <si>
    <t>BALANCE</t>
  </si>
  <si>
    <t>UNRELEASED
CONT.</t>
  </si>
  <si>
    <t>PROGRAM</t>
  </si>
  <si>
    <t>ADJUSTMENTS</t>
  </si>
  <si>
    <t>ADJUSTED PROGRAM</t>
  </si>
  <si>
    <t>A. GAA-R.A. 10717</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</si>
  <si>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</si>
  <si>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</si>
  <si>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</si>
  <si>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</si>
  <si>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</si>
  <si>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</si>
  <si>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</si>
  <si>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</si>
  <si>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</si>
  <si>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</si>
  <si>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</si>
  <si>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</si>
  <si>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</si>
  <si>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</si>
  <si>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</si>
  <si>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</si>
  <si>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</si>
  <si>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</si>
  <si>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</si>
  <si>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</si>
  <si>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</si>
  <si>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</si>
  <si>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</si>
  <si>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</si>
  <si>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</si>
  <si>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DOTC</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</si>
  <si>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</si>
  <si>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</si>
  <si>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</si>
  <si>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</si>
  <si>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</si>
  <si>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</si>
  <si>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</si>
  <si>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</si>
  <si>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</si>
  <si>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</si>
  <si>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OEOs</t>
  </si>
  <si>
    <t xml:space="preserve">         AMLC</t>
  </si>
  <si>
    <t xml:space="preserve">         CCC</t>
  </si>
  <si>
    <t xml:space="preserve">         CFO</t>
  </si>
  <si>
    <t xml:space="preserve">         CHED</t>
  </si>
  <si>
    <t xml:space="preserve">           Central Office</t>
  </si>
  <si>
    <t xml:space="preserve">           Reg'l. Offices</t>
  </si>
  <si>
    <t xml:space="preserve">         CFL</t>
  </si>
  <si>
    <t xml:space="preserve">         DDB</t>
  </si>
  <si>
    <t xml:space="preserve">         ERC</t>
  </si>
  <si>
    <t xml:space="preserve">         FDCP</t>
  </si>
  <si>
    <t xml:space="preserve">         FPA</t>
  </si>
  <si>
    <t xml:space="preserve">         GAB</t>
  </si>
  <si>
    <t xml:space="preserve">         GCG</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</si>
  <si>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</si>
  <si>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</si>
  <si>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</si>
  <si>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</si>
  <si>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</si>
  <si>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</si>
  <si>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</si>
  <si>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</si>
  <si>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</si>
  <si>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</si>
  <si>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</si>
  <si>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NCMF </t>
  </si>
  <si>
    <t xml:space="preserve">         NICA</t>
  </si>
  <si>
    <t xml:space="preserve">         NSC</t>
  </si>
  <si>
    <t xml:space="preserve">         NTC</t>
  </si>
  <si>
    <t xml:space="preserve">         OPAPP</t>
  </si>
  <si>
    <t xml:space="preserve">         OMB </t>
  </si>
  <si>
    <t xml:space="preserve">        PRRC</t>
  </si>
  <si>
    <t xml:space="preserve">        PCW</t>
  </si>
  <si>
    <t xml:space="preserve">        PDEA</t>
  </si>
  <si>
    <t xml:space="preserve">         Philracom</t>
  </si>
  <si>
    <t xml:space="preserve">         PSC</t>
  </si>
  <si>
    <t xml:space="preserve">         PCUP</t>
  </si>
  <si>
    <t xml:space="preserve">         PCDSO</t>
  </si>
  <si>
    <t xml:space="preserve">         PLLO</t>
  </si>
  <si>
    <t xml:space="preserve">         PMS</t>
  </si>
  <si>
    <t xml:space="preserve">   Special Purpose Funds</t>
  </si>
  <si>
    <t>Budgetary Support to Government Corporations</t>
  </si>
  <si>
    <t>Allocation to Local Government Units</t>
  </si>
  <si>
    <t>Special Shares of LGUs in the Proceeds of National Taxes</t>
  </si>
  <si>
    <t>Metropolitan Manila Development Authority</t>
  </si>
  <si>
    <t>Barangay Officials Death Benefits Fund</t>
  </si>
  <si>
    <t>Local Government Support Fund</t>
  </si>
  <si>
    <t>Special Shares of LGUs in the Proceeds of Fire Code Fees</t>
  </si>
  <si>
    <t>Contingent Fund</t>
  </si>
  <si>
    <t>DepEd School-Building Program</t>
  </si>
  <si>
    <t>E-Government Fund</t>
  </si>
  <si>
    <t>Feasibility Studies Fund</t>
  </si>
  <si>
    <t>International Commitments Fund</t>
  </si>
  <si>
    <t>Miscellaneous Personnel Benefits Fund</t>
  </si>
  <si>
    <t>National Disaster Risk Reduction Management Fund</t>
  </si>
  <si>
    <t>Pension and Gratuity Fund</t>
  </si>
  <si>
    <t>Rehabilitation and Reconstruction Fund</t>
  </si>
  <si>
    <t>B. Automatic Appropriations</t>
  </si>
  <si>
    <t xml:space="preserve">      Retirement and Life Insurance Premium</t>
  </si>
  <si>
    <t xml:space="preserve">      Internal Revenue Allotment</t>
  </si>
  <si>
    <t xml:space="preserve">      Pension of Ex-Pres./Ex-Pres. Widows</t>
  </si>
  <si>
    <t xml:space="preserve">      Grants/Donations</t>
  </si>
  <si>
    <t xml:space="preserve">      Special Account in the General Fund</t>
  </si>
  <si>
    <t xml:space="preserve">         Motor Vehicle Users Charge Fund</t>
  </si>
  <si>
    <t xml:space="preserve">         Others</t>
  </si>
  <si>
    <t xml:space="preserve">       Tax Refund</t>
  </si>
  <si>
    <t xml:space="preserve">       Net Lending             </t>
  </si>
  <si>
    <t xml:space="preserve">       Interest Payments     </t>
  </si>
  <si>
    <t xml:space="preserve">     Tax Expenditures Fund/Customs Duties and Taxes</t>
  </si>
  <si>
    <t xml:space="preserve"> ORIGINAL PROGRAM</t>
  </si>
  <si>
    <t xml:space="preserve"> OTHER RELEASES</t>
  </si>
  <si>
    <t xml:space="preserve">  CONTINUING APPROPRIATIONS, R.A. 10651</t>
  </si>
  <si>
    <t xml:space="preserve">  R.A. 10651</t>
  </si>
  <si>
    <t xml:space="preserve">   Departments</t>
  </si>
  <si>
    <t xml:space="preserve">        NCMF </t>
  </si>
  <si>
    <t xml:space="preserve">         PRRC</t>
  </si>
  <si>
    <t xml:space="preserve">         PCW</t>
  </si>
  <si>
    <t xml:space="preserve">         PDEA</t>
  </si>
  <si>
    <t xml:space="preserve">    Special Purpose Funds</t>
  </si>
  <si>
    <t xml:space="preserve">       BSGC</t>
  </si>
  <si>
    <t xml:space="preserve">       ALGU</t>
  </si>
  <si>
    <t xml:space="preserve">         SSPNT</t>
  </si>
  <si>
    <t xml:space="preserve">         MMDA</t>
  </si>
  <si>
    <t xml:space="preserve">          BODBF</t>
  </si>
  <si>
    <t xml:space="preserve">         LGSF</t>
  </si>
  <si>
    <t xml:space="preserve">         SSPFCF</t>
  </si>
  <si>
    <t xml:space="preserve">       Contingent </t>
  </si>
  <si>
    <t xml:space="preserve">       DepEd SBP</t>
  </si>
  <si>
    <t xml:space="preserve">       E-Gov.</t>
  </si>
  <si>
    <t xml:space="preserve">       FSF</t>
  </si>
  <si>
    <t xml:space="preserve">       ICF</t>
  </si>
  <si>
    <t xml:space="preserve">       MPBF</t>
  </si>
  <si>
    <t xml:space="preserve">       NDRRMF</t>
  </si>
  <si>
    <t xml:space="preserve">       PGF</t>
  </si>
  <si>
    <t xml:space="preserve">       RRP</t>
  </si>
  <si>
    <t>SUPPLEMENTAL BUDGET</t>
  </si>
  <si>
    <t>COP</t>
  </si>
  <si>
    <t>DOF</t>
  </si>
  <si>
    <t>DENR</t>
  </si>
  <si>
    <t>DILG</t>
  </si>
  <si>
    <t>DOJ</t>
  </si>
  <si>
    <t>DPWH</t>
  </si>
  <si>
    <t>DOST</t>
  </si>
  <si>
    <t>DSWD</t>
  </si>
  <si>
    <t>DOTC</t>
  </si>
  <si>
    <t>BSGC</t>
  </si>
  <si>
    <t xml:space="preserve">  UNPROGRAMMED FUND</t>
  </si>
  <si>
    <t xml:space="preserve">  OTHER AUTOMATIC APPROPRIATIONS</t>
  </si>
  <si>
    <t xml:space="preserve">     RLIP</t>
  </si>
  <si>
    <t xml:space="preserve">     Grants/Donations</t>
  </si>
  <si>
    <t xml:space="preserve">     SAGF-OTHERS</t>
  </si>
  <si>
    <t xml:space="preserve">    Military Camps Sales Proceeds Fund</t>
  </si>
  <si>
    <t xml:space="preserve">     AFP Modernization Act Trust Fund</t>
  </si>
  <si>
    <t>MVUCF</t>
  </si>
  <si>
    <t xml:space="preserve">    Pension of Ex-Pres./Ex-Pres. Widows</t>
  </si>
  <si>
    <t xml:space="preserve">    Tax Exp. Fund/CDT</t>
  </si>
  <si>
    <t xml:space="preserve">     RA 9335</t>
  </si>
  <si>
    <t xml:space="preserve">     Stocks Subs.</t>
  </si>
  <si>
    <t>PS</t>
  </si>
  <si>
    <t>MOOE</t>
  </si>
  <si>
    <t>CO</t>
  </si>
  <si>
    <t xml:space="preserve">         NCMF</t>
  </si>
  <si>
    <t xml:space="preserve">        PCDSO</t>
  </si>
  <si>
    <t>Department</t>
  </si>
  <si>
    <t>SPFs</t>
  </si>
  <si>
    <t>ALL SOURCES</t>
  </si>
  <si>
    <t>NEW GAA - R.A. 10717</t>
  </si>
  <si>
    <t>Automatic Appropriations</t>
  </si>
  <si>
    <t>Unprogrammed Fund</t>
  </si>
  <si>
    <t>Continuing Appropriations,
R.A. 10651</t>
  </si>
  <si>
    <t xml:space="preserve">TOTAL </t>
  </si>
  <si>
    <t>Regular</t>
  </si>
  <si>
    <t>Special Purpose Funds</t>
  </si>
  <si>
    <t>Total</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</si>
  <si>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</si>
  <si>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</si>
  <si>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</si>
  <si>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</si>
  <si>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</si>
  <si>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</si>
  <si>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</si>
  <si>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</si>
  <si>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</si>
  <si>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</si>
  <si>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</si>
  <si>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</si>
  <si>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</si>
  <si>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</si>
  <si>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</si>
  <si>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</si>
  <si>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</si>
  <si>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</si>
  <si>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</si>
  <si>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</si>
  <si>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</si>
  <si>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</si>
  <si>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</si>
  <si>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</si>
  <si>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DOTC</t>
  </si>
  <si>
    <t xml:space="preserve">       NEDA</t>
  </si>
  <si>
    <t xml:space="preserve">       PCOO</t>
  </si>
  <si>
    <t xml:space="preserve">       ARMM</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</si>
  <si>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</si>
  <si>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</si>
  <si>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</si>
  <si>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</si>
  <si>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</si>
  <si>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</si>
  <si>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</si>
  <si>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</si>
  <si>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CO</t>
  </si>
  <si>
    <t xml:space="preserve">             ROs</t>
  </si>
  <si>
    <t xml:space="preserve">         PCC</t>
  </si>
  <si>
    <t xml:space="preserve">      GOCCs</t>
  </si>
  <si>
    <t xml:space="preserve">       LGUs </t>
  </si>
  <si>
    <t xml:space="preserve">         CO</t>
  </si>
  <si>
    <t xml:space="preserve">         ROs</t>
  </si>
  <si>
    <t xml:space="preserve">      MMDA</t>
  </si>
  <si>
    <t xml:space="preserve">      Interest Payments</t>
  </si>
  <si>
    <t>SPECIAL PURPOSE FUNDS-R.A. 10717</t>
  </si>
  <si>
    <t>Allocation to LGUs</t>
  </si>
  <si>
    <t>Miscellaneous 
Personnel 
Benefits Fund</t>
  </si>
  <si>
    <t>Rehabilitation and Reconstruction Program</t>
  </si>
  <si>
    <t>CONTINUING  APPROPRIATIONS-R.A. 10651</t>
  </si>
  <si>
    <t>REGULAR</t>
  </si>
  <si>
    <t>DepEd School Building Program</t>
  </si>
  <si>
    <t>E-Government 
Fund</t>
  </si>
  <si>
    <t>SUB-TOTAL SPFs</t>
  </si>
  <si>
    <t>GRAND TOTAL</t>
  </si>
  <si>
    <t xml:space="preserve">       DepEd</t>
  </si>
  <si>
    <t xml:space="preserve">      LGUs </t>
  </si>
  <si>
    <t xml:space="preserve">     MMDA</t>
  </si>
  <si>
    <t>AUTOMATIC APPROPRIATIONS</t>
  </si>
  <si>
    <t>Retirement and Life Insurance Premiums</t>
  </si>
  <si>
    <t>Grants</t>
  </si>
  <si>
    <t>Tax Expenditure Fund</t>
  </si>
  <si>
    <t>Special Account in General Fund</t>
  </si>
  <si>
    <t>Motor Vehicle Users Charge Fund</t>
  </si>
  <si>
    <t>Proceeds from Sales of Unserviceable Equipment</t>
  </si>
  <si>
    <t>Pension of Ex-Pres./Ex-Pres. Widows</t>
  </si>
  <si>
    <t>Interest Payments</t>
  </si>
  <si>
    <t xml:space="preserve">Net Lending  </t>
  </si>
  <si>
    <t>Military Camp Sale Proceeds Fund</t>
  </si>
  <si>
    <t>AFP Modernization Act Trust Fund</t>
  </si>
  <si>
    <t>Internal Revenue Allotment</t>
  </si>
  <si>
    <t>Tax Refund</t>
  </si>
  <si>
    <t xml:space="preserve">         NPC</t>
  </si>
  <si>
    <t>Support to Foreign-Assisted Projects</t>
  </si>
  <si>
    <t>General Fund Adjustments-for the Share of ARMM</t>
  </si>
  <si>
    <t>GFA for Use of Excess Income by Agencies</t>
  </si>
  <si>
    <t>Support for Infrastructure Projects and Social Programs</t>
  </si>
  <si>
    <t>AFP Modernization Program</t>
  </si>
  <si>
    <t xml:space="preserve">       MMDA</t>
  </si>
  <si>
    <t>(in thousand pesos)</t>
  </si>
  <si>
    <t>Allotment Class</t>
  </si>
  <si>
    <t>Remarks</t>
  </si>
  <si>
    <t>2016 GAA, R.A. 10717</t>
  </si>
  <si>
    <t>DEPARTMENT</t>
  </si>
  <si>
    <t>DAR</t>
  </si>
  <si>
    <t xml:space="preserve">    Transfer to:</t>
  </si>
  <si>
    <t>DOH-EAMC</t>
  </si>
  <si>
    <t>For the FY 2015 Personnel Services requirements of transferred personnel from 
  DAR to DOH-East Avenue Medical Center per approved Rationalization Program</t>
  </si>
  <si>
    <t>DOJ-NBI</t>
  </si>
  <si>
    <t>For the FY 2015 Personnel Services requirements of transferred personnel from 
  DAR to DOJ-NBI per approved Rationalization Program</t>
  </si>
  <si>
    <t>DOTC-OSEC</t>
  </si>
  <si>
    <t>For the FY 2015 Personnel Services requirements of transferred personnel from 
  DAR-CAR to DOTC-CAR per approved Rationalization Program</t>
  </si>
  <si>
    <t>DA</t>
  </si>
  <si>
    <t xml:space="preserve"> OSEC</t>
  </si>
  <si>
    <t>DPWH-OSEC</t>
  </si>
  <si>
    <t>For the implementation of Farm-to-Market Roads per Special Provision No. 8, DA-
  OSEC, 2016 GAA, R.A. 10717</t>
  </si>
  <si>
    <t>ARMM-DPWH</t>
  </si>
  <si>
    <t>For the implementation of Farm-to-Market Roads per Special Provision No. 5, DA-
  OSEC, 2015 GAA, RA 10652</t>
  </si>
  <si>
    <t>ARMM-DA</t>
  </si>
  <si>
    <t>For the implementation of DA's various national programs in ARMM, i.e., National Rice, 
  Livestock, High Value Crops, Organic Agriculture and Market Oriented Programs) 
  per Special Provision No. 11, DA-OSEC, 2015 GAA, RA 10651</t>
  </si>
  <si>
    <t>BFAR</t>
  </si>
  <si>
    <t>ARMM-DAF</t>
  </si>
  <si>
    <t>For the implementation of National Fisheries Program per Special Provision No. 11,
   DA-OSEC, 2015 GAA, RA 10651</t>
  </si>
  <si>
    <t>DBM</t>
  </si>
  <si>
    <t xml:space="preserve">   Transfer from:</t>
  </si>
  <si>
    <t>ARMM</t>
  </si>
  <si>
    <t>For the payment of 9% personnel share in GSIS Premium contribution of ARMM-DepEd per GSIS-ARMM-DBM Memorandum of Agreement dated March 18, 2004</t>
  </si>
  <si>
    <t>DepEd</t>
  </si>
  <si>
    <t xml:space="preserve">   Transfer to:</t>
  </si>
  <si>
    <t>ARMM-DepEd</t>
  </si>
  <si>
    <t>To effect the release of funds to DepEd implementing units pursuant to DBM-DepEd Joint Circular No. 2004-1, relative to the creation and filling-up of positions</t>
  </si>
  <si>
    <t>For the implementation of the Basic Educational Facilities per Special Provision No. 5 , DepEd-OSEC, 2016 GAA , RA 10717</t>
  </si>
  <si>
    <t>DOH</t>
  </si>
  <si>
    <t>Budgetary Support to GOCC-Phil.  
  Health Insurance Corporation</t>
  </si>
  <si>
    <t>Subsidy for health insurance premium payment of the indigent families to the  National
  Health Insurance Program per Special Provision No. 8, DOH-OSEC, 2016 GAA, 
  RA 10717</t>
  </si>
  <si>
    <t>Budgetary Support to GOCC-Phil. Health Insurance Corporation</t>
  </si>
  <si>
    <t>Subsidy for health insurance under the PAyapa at MAsaganang PamayaNAn 
  Program (PAMANA) and Sajahatra Bangsamoro Programsper Special Provision
  No. 9, DOH-OSEC, 2015 GAA, RA 10651</t>
  </si>
  <si>
    <t>For the implementation of Health Facilities Enhancement Program (for facilites of LGUs 
  and other health sector partners) per Special Provision No. 6, DOH-OSEC, 2016 
  GAA, R.A. 10717</t>
  </si>
  <si>
    <t>For the FY 2015 Personnel Services requirements of transferred personnel from DAR
   to DOH-East Avenue Medical Center per approved Rationalization Program</t>
  </si>
  <si>
    <t>For the FY 2015 Personnel Services requirements of transferred personnel from 
 DAR to DOJ-NBI per approved Rationalization Program</t>
  </si>
  <si>
    <t xml:space="preserve">  Transfer from:</t>
  </si>
  <si>
    <t>DA-OSEC</t>
  </si>
  <si>
    <t>For the implementation of the Basic Educational Facilities per Special Provision No. 5 , 
  DepEd-OSEC, 2016 GAA , R.A. 10717</t>
  </si>
  <si>
    <t>BSGC-SRA</t>
  </si>
  <si>
    <t>For the construction of Farm-to-Mill Road Projects, pursuant to Special Provision No. 2,
  BSGC-SRA, R.A. 10717</t>
  </si>
  <si>
    <t>For the implementation of the Basic Educational Facilities per Special Provision 
  No. 4 , DepEd-OSEC, 2015 GAA , RA 10651</t>
  </si>
  <si>
    <t>For the implementation of Health Facilities Enhancement Program (for facilites of LGUs 
  and other health sector partners) per Special Provision No. 5, DOH-OSEC, 2015 
  GAA, R.A. 10651</t>
  </si>
  <si>
    <t>For ARMM allocation on various programs under the DSWD (Supplemental Feeding 
  Program, Recovery and Reintegration Program for Trafficked Person and Social 
  Pension for Indigent Senior Citizens) pursuant to Special Provision No. 8 of DSWD-
  OSEC, 2016 GAA, R.A. 10717</t>
  </si>
  <si>
    <t>DAR-CAR</t>
  </si>
  <si>
    <t xml:space="preserve">    Transfer from:</t>
  </si>
  <si>
    <t>DA-BFAR</t>
  </si>
  <si>
    <t>For the implementation of National Fisheries Program per Special Provision No. 11, 
  DA-OSEC, 2015 GAA, RA 10651</t>
  </si>
  <si>
    <t>For the implementation of Farm-to-Market Roads per Special Provision No. 5, 
  DA-OSEC, 2015 GAA, RA 10652</t>
  </si>
  <si>
    <t>DEPED-OSEC</t>
  </si>
  <si>
    <t>For the implementation of the Basic Education Services per Special Provision No. 19, 
  DepEd-OSEC, 2015 GAA, RA 10651</t>
  </si>
  <si>
    <t>SPECIAL PURPOSE FUND</t>
  </si>
  <si>
    <t>BSGC-PHIC</t>
  </si>
  <si>
    <t>Transfer from:</t>
  </si>
  <si>
    <t>Transfer to:</t>
  </si>
  <si>
    <t xml:space="preserve">  NPC</t>
  </si>
  <si>
    <t xml:space="preserve">  PCC</t>
  </si>
  <si>
    <t>CY 2016 PROGRAM ADJUSTMENTS FOR DIRECT RELEASE TO IMPLEMENTING UNITS</t>
  </si>
  <si>
    <t>LBP Loan Portfolio</t>
  </si>
  <si>
    <t xml:space="preserve">a/ Per Bureau of the Treasury's Cash Operations Report </t>
  </si>
  <si>
    <t>CY 2016 PROGRAM ADJUSTMENTS</t>
  </si>
  <si>
    <t>2015 GAA, R.A. 10651</t>
  </si>
  <si>
    <t>DOH-OSEC</t>
  </si>
  <si>
    <t>For direct release to DPWH for the implementation of Health Facilities
  Enhancement Program (for facilites of LGUs and other health sector
   partners) per Special Provision No. 5, DOH-OSEC, 2015 GAA, 
   R.A. 10651</t>
  </si>
  <si>
    <t>GOCC-Social Housing 
  Finance Corporation 
  (SHFC)</t>
  </si>
  <si>
    <t>Negative SARO issued to DPWH  representing savings generated 
  from 2015 allotments to augment deficient items in the appropriations
  of GOCC-Social Housing Finance Corporation (SHFC), i.e., Housing 
  Programs for Informal Settler Families Residing in Danger Areas in
  Metro Manila (per Office of the President approval dated
  February 15, 2016.</t>
  </si>
  <si>
    <t xml:space="preserve">   </t>
  </si>
  <si>
    <t>Phil. Coconut Authority (PCA)</t>
  </si>
  <si>
    <t>Subsidy to the PCA for the implementation of Farm-to-Market Road 
  Projects for Coconut Lands directly released to DPWH per Special
  Provision No. 3, PCA, 2015 GAA, R.A. 10651</t>
  </si>
  <si>
    <t>SHFC</t>
  </si>
  <si>
    <t>Transfer from :</t>
  </si>
  <si>
    <t>DPWH 
(2015 Savings from Unobligated Allotment)</t>
  </si>
  <si>
    <t xml:space="preserve">To cover the release of the FY 2015 National Government Subsidy to 
  the SHFC for the implementation of the Housing Program for Informal
  Settler Families (ISFs) Residing in Danger Areas in Metro Manila, 
  specifically intended to cover Phases 1 and 2 of Gulayang Pilapil 
  Homeowners Association, Inc., Balikatang Samahan sa Mapulang
  Lupa, People's Plan Ville HOAI and Jesse Robredo Village HOAI. </t>
  </si>
  <si>
    <t>PCA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</si>
</sst>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_(* #,##0.0_);_(* \(#,##0.0\);_(* &quot;-&quot;??_);_(@_)"/>
  </numFmts>
  <fonts count="18" x14ac:knownFonts="1">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i/>
      <sz val="9"/>
      <name val="Arial Narrow"/>
      <family val="2"/>
    </font>
    <font>
      <b/>
      <i/>
      <sz val="10"/>
      <name val="Arial Narrow"/>
      <family val="2"/>
    </font>
    <font>
      <b/>
      <sz val="9"/>
      <name val="Arial Narrow"/>
      <family val="2"/>
    </font>
    <font>
      <sz val="10"/>
      <color rgb="FFFF0000"/>
      <name val="Arial Narrow"/>
      <family val="2"/>
    </font>
    <font>
      <b/>
      <sz val="9"/>
      <color indexed="81"/>
      <name val="Tahoma"/>
      <family val="2"/>
    </font>
    <font>
      <sz val="9"/>
      <color indexed="81"/>
      <name val="Tahoma"/>
      <family val="2"/>
    </font>
    <font>
      <b/>
      <sz val="8"/>
      <name val="Arial Narrow"/>
      <family val="2"/>
    </font>
    <font>
      <sz val="10"/>
      <color indexed="10"/>
      <name val="Arial Narrow"/>
      <family val="2"/>
    </font>
    <font>
      <b/>
      <sz val="11"/>
      <name val="Arial"/>
      <family val="2"/>
    </font>
    <font>
      <sz val="11"/>
      <name val="Arial"/>
      <family val="2"/>
    </font>
    <font>
      <b/>
      <sz val="11"/>
      <name val="Arial Narrow"/>
      <family val="2"/>
    </font>
    <font>
      <sz val="11"/>
      <name val="Arial Narrow"/>
      <family val="2"/>
    </font>
    <font>
      <sz val="11"/>
      <color theme="4" tint="-0.499984740745262"/>
      <name val="Arial Narrow"/>
      <family val="2"/>
    </font>
  </fonts>
  <fills count="10">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indexed="22"/>
        <bgColor indexed="64"/>
      </patternFill>
    </fill>
    <fill>
      <patternFill patternType="solid">
        <fgColor theme="0" tint="-0.249977111117893"/>
        <bgColor indexed="64"/>
      </patternFill>
    </fill>
    <fill>
      <patternFill patternType="solid">
        <fgColor indexed="5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double">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446">
    <xf numFmtId="0" fontId="0" fillId="0" borderId="0" xfId="0"/>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0" borderId="4" xfId="1" applyNumberFormat="1" applyFont="1" applyFill="1" applyBorder="1" applyAlignment="1">
      <alignment horizontal="left"/>
    </xf>
    <xf numFmtId="164" fontId="3" fillId="0" borderId="8" xfId="1" applyNumberFormat="1" applyFont="1" applyFill="1" applyBorder="1" applyAlignment="1">
      <alignment horizontal="center" wrapText="1"/>
    </xf>
    <xf numFmtId="164" fontId="3" fillId="0" borderId="9" xfId="1" applyNumberFormat="1" applyFont="1" applyFill="1" applyBorder="1" applyAlignment="1">
      <alignment horizontal="center" wrapText="1"/>
    </xf>
    <xf numFmtId="165" fontId="3" fillId="0" borderId="8" xfId="2"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4" xfId="1" applyNumberFormat="1" applyFont="1" applyFill="1" applyBorder="1" applyAlignment="1">
      <alignment horizontal="left"/>
    </xf>
    <xf numFmtId="164" fontId="2" fillId="0" borderId="10" xfId="1" applyNumberFormat="1" applyFont="1" applyFill="1" applyBorder="1" applyAlignment="1">
      <alignment horizontal="center" wrapText="1"/>
    </xf>
    <xf numFmtId="164" fontId="2" fillId="0" borderId="2"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10" xfId="2" applyNumberFormat="1" applyFont="1" applyFill="1" applyBorder="1" applyAlignment="1">
      <alignment horizontal="center" wrapText="1"/>
    </xf>
    <xf numFmtId="164" fontId="2" fillId="0" borderId="4" xfId="1"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0" xfId="1" applyNumberFormat="1" applyFont="1" applyFill="1" applyBorder="1"/>
    <xf numFmtId="164" fontId="2" fillId="0" borderId="4" xfId="1" applyNumberFormat="1" applyFont="1" applyBorder="1" applyAlignment="1">
      <alignment horizontal="left"/>
    </xf>
    <xf numFmtId="164" fontId="3" fillId="0" borderId="4" xfId="1" applyNumberFormat="1" applyFont="1" applyFill="1" applyBorder="1" applyAlignment="1">
      <alignment horizontal="center"/>
    </xf>
    <xf numFmtId="164" fontId="3" fillId="0" borderId="10" xfId="1" applyNumberFormat="1" applyFont="1" applyFill="1" applyBorder="1" applyAlignment="1">
      <alignment horizontal="center" wrapText="1"/>
    </xf>
    <xf numFmtId="164" fontId="3" fillId="0" borderId="4" xfId="1" applyNumberFormat="1" applyFont="1" applyFill="1" applyBorder="1" applyAlignment="1">
      <alignment horizontal="center" wrapText="1"/>
    </xf>
    <xf numFmtId="165" fontId="3" fillId="0" borderId="10" xfId="2" applyNumberFormat="1" applyFont="1" applyFill="1" applyBorder="1" applyAlignment="1">
      <alignment horizontal="center" wrapText="1"/>
    </xf>
    <xf numFmtId="164" fontId="3" fillId="0" borderId="4" xfId="1" applyNumberFormat="1" applyFont="1" applyFill="1" applyBorder="1"/>
    <xf numFmtId="164" fontId="3" fillId="0" borderId="8" xfId="1" applyNumberFormat="1" applyFont="1" applyFill="1" applyBorder="1"/>
    <xf numFmtId="164" fontId="3" fillId="0" borderId="6" xfId="1" applyNumberFormat="1" applyFont="1" applyFill="1" applyBorder="1"/>
    <xf numFmtId="164" fontId="3" fillId="0" borderId="9" xfId="1" applyNumberFormat="1" applyFont="1" applyFill="1" applyBorder="1"/>
    <xf numFmtId="165" fontId="3" fillId="0" borderId="8" xfId="2" applyNumberFormat="1" applyFont="1" applyFill="1" applyBorder="1" applyAlignment="1">
      <alignment horizontal="center"/>
    </xf>
    <xf numFmtId="164" fontId="3" fillId="0" borderId="5" xfId="1" applyNumberFormat="1" applyFont="1" applyFill="1" applyBorder="1"/>
    <xf numFmtId="164" fontId="2" fillId="0" borderId="4" xfId="1" applyNumberFormat="1" applyFont="1" applyFill="1" applyBorder="1"/>
    <xf numFmtId="164" fontId="2" fillId="0" borderId="10" xfId="1" applyNumberFormat="1" applyFont="1" applyBorder="1"/>
    <xf numFmtId="164" fontId="2" fillId="0" borderId="4" xfId="1" applyNumberFormat="1" applyFont="1" applyBorder="1"/>
    <xf numFmtId="164" fontId="5" fillId="0" borderId="0" xfId="1" applyNumberFormat="1" applyFont="1" applyBorder="1"/>
    <xf numFmtId="165" fontId="2" fillId="0" borderId="11" xfId="2" applyNumberFormat="1" applyFont="1" applyBorder="1" applyAlignment="1">
      <alignment horizontal="center"/>
    </xf>
    <xf numFmtId="164" fontId="5" fillId="0" borderId="5" xfId="1" applyNumberFormat="1" applyFont="1" applyFill="1" applyBorder="1" applyAlignment="1">
      <alignment horizontal="center" wrapText="1"/>
    </xf>
    <xf numFmtId="165" fontId="2" fillId="0" borderId="10" xfId="2" applyNumberFormat="1" applyFont="1" applyBorder="1" applyAlignment="1">
      <alignment horizontal="center"/>
    </xf>
    <xf numFmtId="164" fontId="2" fillId="0" borderId="0" xfId="1" applyNumberFormat="1" applyFont="1" applyFill="1" applyBorder="1" applyAlignment="1">
      <alignment horizontal="left"/>
    </xf>
    <xf numFmtId="164" fontId="2" fillId="0" borderId="6" xfId="1" applyNumberFormat="1" applyFont="1" applyFill="1" applyBorder="1"/>
    <xf numFmtId="164" fontId="2" fillId="0" borderId="8" xfId="1" applyNumberFormat="1" applyFont="1" applyBorder="1"/>
    <xf numFmtId="164" fontId="2" fillId="0" borderId="6" xfId="1" applyNumberFormat="1" applyFont="1" applyBorder="1"/>
    <xf numFmtId="164" fontId="5" fillId="0" borderId="9" xfId="1" applyNumberFormat="1" applyFont="1" applyBorder="1"/>
    <xf numFmtId="165" fontId="2" fillId="0" borderId="8" xfId="2" applyNumberFormat="1" applyFont="1" applyBorder="1" applyAlignment="1">
      <alignment horizontal="center"/>
    </xf>
    <xf numFmtId="164" fontId="2" fillId="0" borderId="5" xfId="1" applyNumberFormat="1" applyFont="1" applyFill="1" applyBorder="1"/>
    <xf numFmtId="164" fontId="3" fillId="4" borderId="4" xfId="1" applyNumberFormat="1" applyFont="1" applyFill="1" applyBorder="1"/>
    <xf numFmtId="164" fontId="3" fillId="4" borderId="10" xfId="1" applyNumberFormat="1" applyFont="1" applyFill="1" applyBorder="1"/>
    <xf numFmtId="164" fontId="5" fillId="4" borderId="0" xfId="1" applyNumberFormat="1" applyFont="1" applyFill="1" applyBorder="1"/>
    <xf numFmtId="165" fontId="3" fillId="4" borderId="10" xfId="2" applyNumberFormat="1" applyFont="1" applyFill="1" applyBorder="1" applyAlignment="1">
      <alignment horizontal="center"/>
    </xf>
    <xf numFmtId="164" fontId="3" fillId="0" borderId="0" xfId="1" applyNumberFormat="1" applyFont="1" applyFill="1"/>
    <xf numFmtId="164" fontId="3" fillId="0" borderId="4" xfId="1" applyNumberFormat="1" applyFont="1" applyFill="1" applyBorder="1" applyAlignment="1">
      <alignment horizontal="left" indent="1"/>
    </xf>
    <xf numFmtId="164" fontId="5" fillId="0" borderId="9" xfId="1" applyNumberFormat="1" applyFont="1" applyFill="1" applyBorder="1"/>
    <xf numFmtId="164" fontId="2" fillId="0" borderId="4" xfId="1" applyNumberFormat="1" applyFont="1" applyFill="1" applyBorder="1" applyAlignment="1">
      <alignment horizontal="left" indent="1"/>
    </xf>
    <xf numFmtId="164" fontId="2" fillId="0" borderId="10" xfId="1" applyNumberFormat="1" applyFont="1" applyFill="1" applyBorder="1"/>
    <xf numFmtId="164" fontId="5" fillId="0" borderId="0" xfId="1" applyNumberFormat="1" applyFont="1" applyBorder="1" applyAlignment="1">
      <alignment horizontal="left"/>
    </xf>
    <xf numFmtId="164" fontId="2" fillId="0" borderId="4" xfId="1" applyNumberFormat="1" applyFont="1" applyBorder="1" applyAlignment="1">
      <alignment horizontal="left" indent="1"/>
    </xf>
    <xf numFmtId="164" fontId="2" fillId="0" borderId="10" xfId="1" applyNumberFormat="1" applyFont="1" applyBorder="1" applyAlignment="1">
      <alignment horizontal="left"/>
    </xf>
    <xf numFmtId="164" fontId="3" fillId="0" borderId="10" xfId="1" applyNumberFormat="1" applyFont="1" applyFill="1" applyBorder="1"/>
    <xf numFmtId="164" fontId="5" fillId="0" borderId="0" xfId="1" applyNumberFormat="1" applyFont="1" applyFill="1" applyBorder="1"/>
    <xf numFmtId="165" fontId="3" fillId="0" borderId="10" xfId="2" applyNumberFormat="1" applyFont="1" applyFill="1" applyBorder="1" applyAlignment="1">
      <alignment horizontal="center"/>
    </xf>
    <xf numFmtId="165" fontId="2" fillId="0" borderId="10" xfId="2" applyNumberFormat="1" applyFont="1" applyFill="1" applyBorder="1" applyAlignment="1">
      <alignment horizontal="center"/>
    </xf>
    <xf numFmtId="164" fontId="3" fillId="0" borderId="8" xfId="1" applyNumberFormat="1" applyFont="1" applyBorder="1" applyAlignment="1">
      <alignment horizontal="left"/>
    </xf>
    <xf numFmtId="164" fontId="3" fillId="0" borderId="6" xfId="1" applyNumberFormat="1" applyFont="1" applyBorder="1" applyAlignment="1">
      <alignment horizontal="left"/>
    </xf>
    <xf numFmtId="164" fontId="3" fillId="0" borderId="9" xfId="1" applyNumberFormat="1" applyFont="1" applyBorder="1" applyAlignment="1">
      <alignment horizontal="left"/>
    </xf>
    <xf numFmtId="165" fontId="3" fillId="0" borderId="8" xfId="2" applyNumberFormat="1" applyFont="1" applyBorder="1" applyAlignment="1">
      <alignment horizontal="center"/>
    </xf>
    <xf numFmtId="164" fontId="2" fillId="0" borderId="0" xfId="1" applyNumberFormat="1" applyFont="1" applyBorder="1" applyAlignment="1">
      <alignment horizontal="left"/>
    </xf>
    <xf numFmtId="165" fontId="3" fillId="0" borderId="10" xfId="2" applyNumberFormat="1" applyFont="1" applyBorder="1" applyAlignment="1">
      <alignment horizontal="center"/>
    </xf>
    <xf numFmtId="164" fontId="2" fillId="0" borderId="12" xfId="1" applyNumberFormat="1" applyFont="1" applyFill="1" applyBorder="1"/>
    <xf numFmtId="164" fontId="2" fillId="0" borderId="10" xfId="1" applyNumberFormat="1" applyFont="1" applyFill="1" applyBorder="1" applyAlignment="1">
      <alignment horizontal="left"/>
    </xf>
    <xf numFmtId="164" fontId="2" fillId="0" borderId="6" xfId="1" applyNumberFormat="1" applyFont="1" applyFill="1" applyBorder="1" applyAlignment="1">
      <alignment horizontal="left"/>
    </xf>
    <xf numFmtId="164" fontId="6" fillId="5" borderId="0" xfId="1" applyNumberFormat="1" applyFont="1" applyFill="1" applyBorder="1" applyAlignment="1"/>
    <xf numFmtId="164" fontId="3" fillId="5" borderId="0" xfId="1" applyNumberFormat="1" applyFont="1" applyFill="1" applyBorder="1" applyAlignment="1">
      <alignment vertical="center"/>
    </xf>
    <xf numFmtId="165" fontId="3" fillId="5" borderId="0" xfId="2" applyNumberFormat="1" applyFont="1" applyFill="1" applyBorder="1" applyAlignment="1">
      <alignment horizontal="center" vertical="center"/>
    </xf>
    <xf numFmtId="43" fontId="3" fillId="5" borderId="0" xfId="1" applyFont="1" applyFill="1" applyBorder="1" applyAlignment="1">
      <alignment horizontal="center" wrapText="1"/>
    </xf>
    <xf numFmtId="164" fontId="2" fillId="5" borderId="0" xfId="1" applyNumberFormat="1" applyFont="1" applyFill="1"/>
    <xf numFmtId="164" fontId="2" fillId="5" borderId="0" xfId="1" applyNumberFormat="1" applyFont="1" applyFill="1" applyAlignment="1"/>
    <xf numFmtId="164" fontId="6" fillId="5" borderId="0" xfId="1" applyNumberFormat="1" applyFont="1" applyFill="1" applyBorder="1" applyAlignment="1">
      <alignment horizontal="left"/>
    </xf>
    <xf numFmtId="164" fontId="2" fillId="5" borderId="0" xfId="1" applyNumberFormat="1" applyFont="1" applyFill="1" applyBorder="1" applyAlignment="1">
      <alignment horizontal="left"/>
    </xf>
    <xf numFmtId="165" fontId="2" fillId="5" borderId="0" xfId="2" applyNumberFormat="1" applyFont="1" applyFill="1" applyBorder="1" applyAlignment="1">
      <alignment horizontal="center"/>
    </xf>
    <xf numFmtId="164" fontId="2" fillId="5" borderId="0" xfId="1" applyNumberFormat="1" applyFont="1" applyFill="1" applyBorder="1" applyAlignment="1"/>
    <xf numFmtId="164" fontId="3" fillId="5" borderId="0" xfId="1" applyNumberFormat="1" applyFont="1" applyFill="1" applyBorder="1" applyAlignment="1">
      <alignment horizontal="center" wrapText="1"/>
    </xf>
    <xf numFmtId="164" fontId="2" fillId="0" borderId="0" xfId="1" applyNumberFormat="1" applyFont="1" applyFill="1" applyBorder="1" applyAlignment="1">
      <alignment horizontal="center"/>
    </xf>
    <xf numFmtId="165" fontId="2" fillId="0" borderId="0" xfId="2" applyNumberFormat="1" applyFont="1" applyBorder="1" applyAlignment="1">
      <alignment horizontal="center"/>
    </xf>
    <xf numFmtId="165" fontId="3" fillId="0" borderId="0" xfId="2" applyNumberFormat="1" applyFont="1" applyBorder="1" applyAlignment="1">
      <alignment horizontal="center"/>
    </xf>
    <xf numFmtId="164" fontId="2" fillId="0" borderId="0" xfId="1" applyNumberFormat="1" applyFont="1" applyBorder="1"/>
    <xf numFmtId="164" fontId="2" fillId="0" borderId="0" xfId="1" applyNumberFormat="1" applyFont="1" applyBorder="1" applyAlignment="1">
      <alignment horizontal="center"/>
    </xf>
    <xf numFmtId="0" fontId="3" fillId="2" borderId="0" xfId="3" applyFont="1" applyFill="1" applyAlignment="1"/>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4" fontId="3" fillId="2" borderId="0" xfId="3" applyNumberFormat="1" applyFont="1" applyFill="1" applyBorder="1" applyAlignment="1">
      <alignment horizontal="left" wrapText="1"/>
    </xf>
    <xf numFmtId="165" fontId="3" fillId="2" borderId="0" xfId="2"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0" fontId="2" fillId="0" borderId="0" xfId="3" applyFont="1" applyFill="1" applyBorder="1" applyAlignment="1"/>
    <xf numFmtId="0" fontId="2" fillId="0" borderId="0" xfId="3" applyFont="1" applyFill="1" applyAlignment="1"/>
    <xf numFmtId="164" fontId="2" fillId="2" borderId="0" xfId="3" applyNumberFormat="1" applyFont="1" applyFill="1" applyAlignment="1"/>
    <xf numFmtId="43" fontId="3" fillId="2" borderId="0" xfId="1" applyFont="1" applyFill="1" applyBorder="1" applyAlignment="1">
      <alignment horizontal="left" vertical="justify" wrapText="1"/>
    </xf>
    <xf numFmtId="165" fontId="3" fillId="2" borderId="0" xfId="2" applyNumberFormat="1" applyFont="1" applyFill="1" applyBorder="1" applyAlignment="1">
      <alignment horizontal="center" vertical="justify" wrapText="1"/>
    </xf>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2" applyNumberFormat="1" applyFont="1" applyFill="1" applyBorder="1" applyAlignment="1">
      <alignment horizontal="center"/>
    </xf>
    <xf numFmtId="164" fontId="2" fillId="0" borderId="0" xfId="1" applyNumberFormat="1" applyFont="1" applyFill="1" applyBorder="1" applyAlignment="1"/>
    <xf numFmtId="164" fontId="2" fillId="0" borderId="0" xfId="1" applyNumberFormat="1" applyFont="1" applyFill="1" applyAlignment="1"/>
    <xf numFmtId="0" fontId="2" fillId="4" borderId="0" xfId="3" applyFont="1" applyFill="1"/>
    <xf numFmtId="0" fontId="2" fillId="0" borderId="0" xfId="3" applyFont="1" applyFill="1"/>
    <xf numFmtId="0" fontId="3" fillId="0" borderId="2" xfId="3" applyFont="1" applyFill="1" applyBorder="1" applyAlignment="1">
      <alignment wrapText="1"/>
    </xf>
    <xf numFmtId="164" fontId="3" fillId="0" borderId="2" xfId="1" applyNumberFormat="1" applyFont="1" applyFill="1" applyBorder="1" applyAlignment="1">
      <alignment wrapText="1"/>
    </xf>
    <xf numFmtId="164" fontId="3" fillId="0" borderId="1" xfId="1" applyNumberFormat="1" applyFont="1" applyFill="1" applyBorder="1" applyAlignment="1">
      <alignment horizontal="center"/>
    </xf>
    <xf numFmtId="164" fontId="3" fillId="0" borderId="8" xfId="1" applyNumberFormat="1" applyFont="1" applyFill="1" applyBorder="1" applyAlignment="1">
      <alignment horizontal="center"/>
    </xf>
    <xf numFmtId="164" fontId="3" fillId="0" borderId="21" xfId="1" applyNumberFormat="1" applyFont="1" applyFill="1" applyBorder="1" applyAlignment="1">
      <alignment horizontal="center"/>
    </xf>
    <xf numFmtId="164" fontId="3" fillId="0" borderId="22" xfId="1" applyNumberFormat="1" applyFont="1" applyFill="1" applyBorder="1" applyAlignment="1">
      <alignment horizontal="center"/>
    </xf>
    <xf numFmtId="165" fontId="3" fillId="0" borderId="18" xfId="2" applyNumberFormat="1" applyFont="1" applyFill="1" applyBorder="1" applyAlignment="1">
      <alignment horizontal="center"/>
    </xf>
    <xf numFmtId="164" fontId="2" fillId="0" borderId="0" xfId="3" applyNumberFormat="1" applyFont="1" applyFill="1"/>
    <xf numFmtId="164" fontId="3" fillId="0" borderId="4" xfId="1" applyNumberFormat="1" applyFont="1" applyBorder="1" applyAlignment="1">
      <alignment horizontal="left"/>
    </xf>
    <xf numFmtId="164" fontId="3" fillId="0" borderId="1" xfId="1" applyNumberFormat="1" applyFont="1" applyBorder="1" applyAlignment="1">
      <alignment horizontal="left"/>
    </xf>
    <xf numFmtId="164" fontId="3" fillId="0" borderId="23" xfId="1" applyNumberFormat="1" applyFont="1" applyBorder="1" applyAlignment="1">
      <alignment horizontal="left"/>
    </xf>
    <xf numFmtId="164" fontId="3" fillId="0" borderId="22" xfId="1" applyNumberFormat="1" applyFont="1" applyBorder="1" applyAlignment="1">
      <alignment horizontal="left"/>
    </xf>
    <xf numFmtId="165" fontId="3" fillId="0" borderId="18" xfId="2" applyNumberFormat="1" applyFont="1" applyBorder="1" applyAlignment="1">
      <alignment horizontal="center"/>
    </xf>
    <xf numFmtId="0" fontId="3" fillId="0" borderId="0" xfId="3" applyFont="1" applyFill="1"/>
    <xf numFmtId="164" fontId="3" fillId="0" borderId="0" xfId="3" applyNumberFormat="1" applyFont="1" applyFill="1"/>
    <xf numFmtId="0" fontId="2" fillId="0" borderId="4" xfId="3" applyFont="1" applyFill="1" applyBorder="1" applyAlignment="1">
      <alignment horizontal="left"/>
    </xf>
    <xf numFmtId="164" fontId="2" fillId="0" borderId="10" xfId="1" applyNumberFormat="1" applyFont="1" applyBorder="1" applyAlignment="1">
      <alignment horizontal="center"/>
    </xf>
    <xf numFmtId="164" fontId="2" fillId="0" borderId="24" xfId="1" applyNumberFormat="1" applyFont="1" applyBorder="1" applyAlignment="1">
      <alignment horizontal="center"/>
    </xf>
    <xf numFmtId="164" fontId="2" fillId="0" borderId="12" xfId="1" applyNumberFormat="1" applyFont="1" applyBorder="1" applyAlignment="1">
      <alignment horizontal="center"/>
    </xf>
    <xf numFmtId="164" fontId="2" fillId="0" borderId="8" xfId="1" applyNumberFormat="1" applyFont="1" applyBorder="1" applyAlignment="1">
      <alignment horizontal="center"/>
    </xf>
    <xf numFmtId="164" fontId="2" fillId="0" borderId="25" xfId="1" applyNumberFormat="1" applyFont="1" applyBorder="1" applyAlignment="1">
      <alignment horizontal="center"/>
    </xf>
    <xf numFmtId="164" fontId="2" fillId="0" borderId="26" xfId="1" applyNumberFormat="1" applyFont="1" applyBorder="1" applyAlignment="1">
      <alignment horizontal="center"/>
    </xf>
    <xf numFmtId="165" fontId="2" fillId="0" borderId="9" xfId="2" applyNumberFormat="1" applyFont="1" applyBorder="1" applyAlignment="1">
      <alignment horizontal="center"/>
    </xf>
    <xf numFmtId="164" fontId="2" fillId="0" borderId="4" xfId="4" applyNumberFormat="1" applyFont="1" applyFill="1" applyBorder="1" applyAlignment="1">
      <alignment horizontal="left"/>
    </xf>
    <xf numFmtId="0" fontId="3" fillId="0" borderId="4" xfId="3" applyFont="1" applyFill="1" applyBorder="1" applyAlignment="1">
      <alignment horizontal="left"/>
    </xf>
    <xf numFmtId="164" fontId="3" fillId="0" borderId="8" xfId="1" applyNumberFormat="1" applyFont="1" applyBorder="1" applyAlignment="1">
      <alignment horizontal="center"/>
    </xf>
    <xf numFmtId="164" fontId="3" fillId="0" borderId="7" xfId="1" applyNumberFormat="1" applyFont="1" applyBorder="1" applyAlignment="1">
      <alignment horizontal="center"/>
    </xf>
    <xf numFmtId="164" fontId="3" fillId="0" borderId="25" xfId="1" applyNumberFormat="1" applyFont="1" applyBorder="1" applyAlignment="1">
      <alignment horizontal="center"/>
    </xf>
    <xf numFmtId="164" fontId="3" fillId="0" borderId="26" xfId="1" applyNumberFormat="1" applyFont="1" applyBorder="1" applyAlignment="1">
      <alignment horizontal="center"/>
    </xf>
    <xf numFmtId="165" fontId="3" fillId="0" borderId="9" xfId="2" applyNumberFormat="1" applyFont="1" applyBorder="1" applyAlignment="1">
      <alignment horizontal="center"/>
    </xf>
    <xf numFmtId="0" fontId="2" fillId="0" borderId="10" xfId="5" applyFont="1" applyFill="1" applyBorder="1" applyAlignment="1">
      <alignment horizontal="left" indent="1"/>
    </xf>
    <xf numFmtId="164" fontId="2" fillId="0" borderId="10" xfId="1" applyNumberFormat="1" applyFont="1" applyFill="1" applyBorder="1" applyAlignment="1">
      <alignment horizontal="left" indent="1"/>
    </xf>
    <xf numFmtId="0" fontId="2" fillId="0" borderId="10" xfId="5" applyFont="1" applyFill="1" applyBorder="1" applyAlignment="1">
      <alignment horizontal="left" indent="2"/>
    </xf>
    <xf numFmtId="164" fontId="2" fillId="0" borderId="10" xfId="1" applyNumberFormat="1" applyFont="1" applyFill="1" applyBorder="1" applyAlignment="1">
      <alignment horizontal="left" indent="2"/>
    </xf>
    <xf numFmtId="164" fontId="2" fillId="0" borderId="12" xfId="1" applyNumberFormat="1" applyFont="1" applyFill="1" applyBorder="1" applyAlignment="1">
      <alignment horizontal="left"/>
    </xf>
    <xf numFmtId="165" fontId="2" fillId="0" borderId="0" xfId="2" applyNumberFormat="1" applyFont="1" applyFill="1" applyBorder="1" applyAlignment="1">
      <alignment horizontal="center"/>
    </xf>
    <xf numFmtId="0" fontId="2" fillId="0" borderId="4" xfId="3" applyFont="1" applyFill="1" applyBorder="1" applyAlignment="1">
      <alignment horizontal="left" indent="1"/>
    </xf>
    <xf numFmtId="164" fontId="2" fillId="0" borderId="5" xfId="1" applyNumberFormat="1" applyFont="1" applyFill="1" applyBorder="1" applyAlignment="1">
      <alignment horizontal="left" indent="1"/>
    </xf>
    <xf numFmtId="0" fontId="3" fillId="0" borderId="0" xfId="3" applyFont="1" applyFill="1" applyBorder="1"/>
    <xf numFmtId="164" fontId="2" fillId="0" borderId="10" xfId="1" applyNumberFormat="1" applyFont="1" applyFill="1" applyBorder="1" applyAlignment="1">
      <alignment horizontal="center"/>
    </xf>
    <xf numFmtId="164" fontId="2" fillId="0" borderId="24" xfId="1" applyNumberFormat="1" applyFont="1" applyFill="1" applyBorder="1" applyAlignment="1">
      <alignment horizontal="center"/>
    </xf>
    <xf numFmtId="164" fontId="2" fillId="0" borderId="12" xfId="1" applyNumberFormat="1" applyFont="1" applyFill="1" applyBorder="1" applyAlignment="1">
      <alignment horizontal="center"/>
    </xf>
    <xf numFmtId="164" fontId="3" fillId="0" borderId="10" xfId="1" applyNumberFormat="1" applyFont="1" applyFill="1" applyBorder="1" applyAlignment="1">
      <alignment horizontal="left"/>
    </xf>
    <xf numFmtId="164" fontId="3" fillId="0" borderId="0" xfId="1" applyNumberFormat="1" applyFont="1" applyFill="1" applyBorder="1" applyAlignment="1">
      <alignment horizontal="left"/>
    </xf>
    <xf numFmtId="164" fontId="3" fillId="0" borderId="25" xfId="1" applyNumberFormat="1" applyFont="1" applyFill="1" applyBorder="1"/>
    <xf numFmtId="164" fontId="3" fillId="0" borderId="26" xfId="1" applyNumberFormat="1" applyFont="1" applyFill="1" applyBorder="1"/>
    <xf numFmtId="165" fontId="3" fillId="0" borderId="9" xfId="2" applyNumberFormat="1" applyFont="1" applyFill="1" applyBorder="1" applyAlignment="1">
      <alignment horizontal="center"/>
    </xf>
    <xf numFmtId="164" fontId="2" fillId="0" borderId="27" xfId="1" applyNumberFormat="1" applyFont="1" applyFill="1" applyBorder="1" applyAlignment="1">
      <alignment horizontal="left"/>
    </xf>
    <xf numFmtId="164" fontId="2" fillId="0" borderId="5" xfId="1" applyNumberFormat="1" applyFont="1" applyFill="1" applyBorder="1" applyAlignment="1">
      <alignment horizontal="left"/>
    </xf>
    <xf numFmtId="164" fontId="2" fillId="0" borderId="27" xfId="1" applyNumberFormat="1" applyFont="1" applyFill="1" applyBorder="1"/>
    <xf numFmtId="164" fontId="2" fillId="0" borderId="25" xfId="1" applyNumberFormat="1" applyFont="1" applyBorder="1"/>
    <xf numFmtId="164" fontId="2" fillId="0" borderId="26" xfId="1" applyNumberFormat="1" applyFont="1" applyBorder="1"/>
    <xf numFmtId="0" fontId="2" fillId="0" borderId="4" xfId="3" applyFont="1" applyFill="1" applyBorder="1"/>
    <xf numFmtId="164" fontId="3" fillId="4" borderId="8" xfId="1" applyNumberFormat="1" applyFont="1" applyFill="1" applyBorder="1"/>
    <xf numFmtId="164" fontId="3" fillId="4" borderId="25" xfId="1" applyNumberFormat="1" applyFont="1" applyFill="1" applyBorder="1"/>
    <xf numFmtId="164" fontId="3" fillId="4" borderId="26" xfId="1" applyNumberFormat="1" applyFont="1" applyFill="1" applyBorder="1"/>
    <xf numFmtId="165" fontId="3" fillId="4" borderId="9" xfId="2" applyNumberFormat="1" applyFont="1" applyFill="1" applyBorder="1" applyAlignment="1">
      <alignment horizontal="center"/>
    </xf>
    <xf numFmtId="164" fontId="3" fillId="0" borderId="24" xfId="1" applyNumberFormat="1" applyFont="1" applyFill="1" applyBorder="1"/>
    <xf numFmtId="164" fontId="3" fillId="0" borderId="12" xfId="1" applyNumberFormat="1" applyFont="1" applyFill="1" applyBorder="1"/>
    <xf numFmtId="165" fontId="3" fillId="0" borderId="0" xfId="2" applyNumberFormat="1" applyFont="1" applyFill="1" applyBorder="1" applyAlignment="1">
      <alignment horizontal="center"/>
    </xf>
    <xf numFmtId="164" fontId="3" fillId="4" borderId="7" xfId="1" applyNumberFormat="1" applyFont="1" applyFill="1" applyBorder="1"/>
    <xf numFmtId="0" fontId="3" fillId="0" borderId="4" xfId="3" applyFont="1" applyFill="1" applyBorder="1" applyAlignment="1">
      <alignment wrapText="1"/>
    </xf>
    <xf numFmtId="164" fontId="3" fillId="0" borderId="6" xfId="1" applyNumberFormat="1" applyFont="1" applyFill="1" applyBorder="1" applyAlignment="1">
      <alignment horizontal="left"/>
    </xf>
    <xf numFmtId="164" fontId="3" fillId="0" borderId="8" xfId="1" applyNumberFormat="1" applyFont="1" applyFill="1" applyBorder="1" applyAlignment="1">
      <alignment horizontal="left"/>
    </xf>
    <xf numFmtId="164" fontId="3" fillId="0" borderId="7" xfId="1" applyNumberFormat="1" applyFont="1" applyFill="1" applyBorder="1"/>
    <xf numFmtId="0" fontId="3" fillId="0" borderId="4" xfId="3" applyFont="1" applyFill="1" applyBorder="1" applyAlignment="1">
      <alignment horizontal="left" wrapText="1" indent="1"/>
    </xf>
    <xf numFmtId="164" fontId="3" fillId="0" borderId="7" xfId="1" applyNumberFormat="1" applyFont="1" applyFill="1" applyBorder="1" applyAlignment="1">
      <alignment horizontal="center"/>
    </xf>
    <xf numFmtId="164" fontId="3" fillId="0" borderId="26" xfId="1" applyNumberFormat="1" applyFont="1" applyFill="1" applyBorder="1" applyAlignment="1">
      <alignment horizontal="center"/>
    </xf>
    <xf numFmtId="165" fontId="3" fillId="0" borderId="7" xfId="2" applyNumberFormat="1" applyFont="1" applyFill="1" applyBorder="1" applyAlignment="1">
      <alignment horizontal="center"/>
    </xf>
    <xf numFmtId="164" fontId="3" fillId="0" borderId="4" xfId="1" applyNumberFormat="1" applyFont="1" applyBorder="1" applyAlignment="1">
      <alignment horizontal="left" indent="1"/>
    </xf>
    <xf numFmtId="164" fontId="3" fillId="0" borderId="19" xfId="1" applyNumberFormat="1" applyFont="1" applyBorder="1" applyAlignment="1">
      <alignment horizontal="left"/>
    </xf>
    <xf numFmtId="165" fontId="3" fillId="0" borderId="19" xfId="2" applyNumberFormat="1" applyFont="1" applyBorder="1" applyAlignment="1">
      <alignment horizontal="center"/>
    </xf>
    <xf numFmtId="164" fontId="2" fillId="0" borderId="5" xfId="1" applyNumberFormat="1" applyFont="1" applyBorder="1" applyAlignment="1">
      <alignment horizontal="center"/>
    </xf>
    <xf numFmtId="165" fontId="2" fillId="0" borderId="5" xfId="2" applyNumberFormat="1" applyFont="1" applyBorder="1" applyAlignment="1">
      <alignment horizontal="center"/>
    </xf>
    <xf numFmtId="164" fontId="2" fillId="0" borderId="4" xfId="6" applyNumberFormat="1" applyFont="1" applyFill="1" applyBorder="1" applyAlignment="1">
      <alignment horizontal="left"/>
    </xf>
    <xf numFmtId="164" fontId="2" fillId="0" borderId="10" xfId="6" applyNumberFormat="1" applyFont="1" applyBorder="1" applyAlignment="1">
      <alignment horizontal="center"/>
    </xf>
    <xf numFmtId="164" fontId="8" fillId="0" borderId="4" xfId="6" applyNumberFormat="1" applyFont="1" applyFill="1" applyBorder="1" applyAlignment="1">
      <alignment horizontal="left"/>
    </xf>
    <xf numFmtId="164" fontId="8" fillId="0" borderId="10" xfId="6" applyNumberFormat="1" applyFont="1" applyBorder="1" applyAlignment="1">
      <alignment horizontal="center"/>
    </xf>
    <xf numFmtId="164" fontId="2" fillId="0" borderId="8" xfId="1" applyNumberFormat="1" applyFont="1" applyFill="1" applyBorder="1" applyAlignment="1">
      <alignment horizontal="left"/>
    </xf>
    <xf numFmtId="165" fontId="2" fillId="0" borderId="7" xfId="2" applyNumberFormat="1" applyFont="1" applyBorder="1" applyAlignment="1">
      <alignment horizontal="center"/>
    </xf>
    <xf numFmtId="164" fontId="2" fillId="0" borderId="4" xfId="4" applyNumberFormat="1" applyFont="1" applyFill="1" applyBorder="1" applyAlignment="1">
      <alignment horizontal="left" indent="1"/>
    </xf>
    <xf numFmtId="0" fontId="3" fillId="0" borderId="4" xfId="3" applyFont="1" applyFill="1" applyBorder="1" applyAlignment="1">
      <alignment horizontal="left" indent="1"/>
    </xf>
    <xf numFmtId="165" fontId="3" fillId="0" borderId="7" xfId="2" applyNumberFormat="1" applyFont="1" applyBorder="1" applyAlignment="1">
      <alignment horizontal="center"/>
    </xf>
    <xf numFmtId="164" fontId="2" fillId="0" borderId="7" xfId="1" applyNumberFormat="1" applyFont="1" applyBorder="1" applyAlignment="1">
      <alignment horizontal="center"/>
    </xf>
    <xf numFmtId="164" fontId="2" fillId="0" borderId="11" xfId="1" applyNumberFormat="1" applyFont="1" applyFill="1" applyBorder="1" applyAlignment="1">
      <alignment horizontal="left"/>
    </xf>
    <xf numFmtId="0" fontId="2" fillId="0" borderId="0" xfId="3" applyFont="1" applyBorder="1" applyAlignment="1">
      <alignment horizontal="left" indent="1"/>
    </xf>
    <xf numFmtId="165" fontId="2" fillId="0" borderId="5" xfId="2" applyNumberFormat="1" applyFont="1" applyFill="1" applyBorder="1" applyAlignment="1">
      <alignment horizontal="center"/>
    </xf>
    <xf numFmtId="164" fontId="8" fillId="0" borderId="10" xfId="1" applyNumberFormat="1" applyFont="1" applyFill="1" applyBorder="1" applyAlignment="1">
      <alignment horizontal="left"/>
    </xf>
    <xf numFmtId="0" fontId="2" fillId="0" borderId="0" xfId="3" applyFont="1" applyFill="1" applyBorder="1" applyAlignment="1">
      <alignment horizontal="left" indent="1"/>
    </xf>
    <xf numFmtId="164" fontId="3" fillId="0" borderId="6" xfId="1" applyNumberFormat="1" applyFont="1" applyFill="1" applyBorder="1" applyAlignment="1">
      <alignment horizontal="left" wrapText="1" indent="1"/>
    </xf>
    <xf numFmtId="164" fontId="3" fillId="0" borderId="8" xfId="1" applyNumberFormat="1" applyFont="1" applyFill="1" applyBorder="1" applyAlignment="1">
      <alignment horizontal="left" wrapText="1" indent="1"/>
    </xf>
    <xf numFmtId="164" fontId="3" fillId="0" borderId="7" xfId="1" applyNumberFormat="1" applyFont="1" applyFill="1" applyBorder="1" applyAlignment="1">
      <alignment horizontal="left" wrapText="1" indent="1"/>
    </xf>
    <xf numFmtId="0" fontId="3" fillId="0" borderId="10" xfId="3" applyFont="1" applyFill="1" applyBorder="1" applyAlignment="1">
      <alignment horizontal="left" indent="2"/>
    </xf>
    <xf numFmtId="164" fontId="2" fillId="0" borderId="17" xfId="1" applyNumberFormat="1" applyFont="1" applyFill="1" applyBorder="1" applyAlignment="1">
      <alignment horizontal="left" indent="1"/>
    </xf>
    <xf numFmtId="164" fontId="2" fillId="0" borderId="1" xfId="1" applyNumberFormat="1" applyFont="1" applyFill="1" applyBorder="1" applyAlignment="1">
      <alignment horizontal="left" indent="1"/>
    </xf>
    <xf numFmtId="164" fontId="2" fillId="0" borderId="19" xfId="1" applyNumberFormat="1" applyFont="1" applyFill="1" applyBorder="1" applyAlignment="1">
      <alignment horizontal="left" indent="1"/>
    </xf>
    <xf numFmtId="164" fontId="2" fillId="0" borderId="1" xfId="1" applyNumberFormat="1" applyFont="1" applyBorder="1" applyAlignment="1">
      <alignment horizontal="center"/>
    </xf>
    <xf numFmtId="164" fontId="2" fillId="0" borderId="19" xfId="1" applyNumberFormat="1" applyFont="1" applyBorder="1" applyAlignment="1">
      <alignment horizontal="center"/>
    </xf>
    <xf numFmtId="164" fontId="2" fillId="0" borderId="23" xfId="1" applyNumberFormat="1" applyFont="1" applyBorder="1" applyAlignment="1">
      <alignment horizontal="center"/>
    </xf>
    <xf numFmtId="164" fontId="2" fillId="0" borderId="22" xfId="1" applyNumberFormat="1" applyFont="1" applyBorder="1" applyAlignment="1">
      <alignment horizontal="center"/>
    </xf>
    <xf numFmtId="0" fontId="2" fillId="0" borderId="10" xfId="3" applyFont="1" applyFill="1" applyBorder="1" applyAlignment="1">
      <alignment horizontal="left" indent="3"/>
    </xf>
    <xf numFmtId="164" fontId="2" fillId="0" borderId="4" xfId="1" applyNumberFormat="1" applyFont="1" applyFill="1" applyBorder="1" applyAlignment="1">
      <alignment horizontal="left" indent="2"/>
    </xf>
    <xf numFmtId="164" fontId="3" fillId="0" borderId="8" xfId="1" applyNumberFormat="1" applyFont="1" applyFill="1" applyBorder="1" applyAlignment="1">
      <alignment horizontal="left" indent="2"/>
    </xf>
    <xf numFmtId="0" fontId="2" fillId="0" borderId="4" xfId="3" applyFont="1" applyFill="1" applyBorder="1" applyAlignment="1">
      <alignment horizontal="left" indent="2"/>
    </xf>
    <xf numFmtId="164" fontId="3" fillId="0" borderId="4" xfId="1" applyNumberFormat="1" applyFont="1" applyFill="1" applyBorder="1" applyAlignment="1">
      <alignment wrapText="1"/>
    </xf>
    <xf numFmtId="164" fontId="3" fillId="0" borderId="12" xfId="1" applyNumberFormat="1" applyFont="1" applyBorder="1" applyAlignment="1">
      <alignment horizontal="center"/>
    </xf>
    <xf numFmtId="0" fontId="3" fillId="0" borderId="4" xfId="3" applyFont="1" applyFill="1" applyBorder="1" applyAlignment="1">
      <alignment horizontal="left" wrapText="1"/>
    </xf>
    <xf numFmtId="164" fontId="3" fillId="0" borderId="4" xfId="1" applyNumberFormat="1" applyFont="1" applyFill="1" applyBorder="1" applyAlignment="1">
      <alignment horizontal="left" wrapText="1"/>
    </xf>
    <xf numFmtId="164" fontId="2" fillId="0" borderId="12" xfId="1" applyNumberFormat="1" applyFont="1" applyBorder="1" applyAlignment="1">
      <alignment horizontal="left" indent="1"/>
    </xf>
    <xf numFmtId="164" fontId="2" fillId="0" borderId="5" xfId="1" applyNumberFormat="1" applyFont="1" applyBorder="1"/>
    <xf numFmtId="0" fontId="3" fillId="0" borderId="13" xfId="3" applyFont="1" applyFill="1" applyBorder="1" applyAlignment="1">
      <alignment horizontal="center"/>
    </xf>
    <xf numFmtId="164" fontId="3" fillId="4" borderId="13" xfId="1" applyNumberFormat="1" applyFont="1" applyFill="1" applyBorder="1" applyAlignment="1">
      <alignment horizontal="left"/>
    </xf>
    <xf numFmtId="164" fontId="3" fillId="3" borderId="13" xfId="1" applyNumberFormat="1" applyFont="1" applyFill="1" applyBorder="1" applyAlignment="1">
      <alignment horizontal="left"/>
    </xf>
    <xf numFmtId="164" fontId="3" fillId="3" borderId="14" xfId="3" applyNumberFormat="1" applyFont="1" applyFill="1" applyBorder="1"/>
    <xf numFmtId="164" fontId="3" fillId="3" borderId="28" xfId="3" applyNumberFormat="1" applyFont="1" applyFill="1" applyBorder="1"/>
    <xf numFmtId="164" fontId="3" fillId="3" borderId="29" xfId="3" applyNumberFormat="1" applyFont="1" applyFill="1" applyBorder="1"/>
    <xf numFmtId="165" fontId="3" fillId="3" borderId="15" xfId="2" applyNumberFormat="1" applyFont="1" applyFill="1" applyBorder="1" applyAlignment="1">
      <alignment horizontal="center"/>
    </xf>
    <xf numFmtId="0" fontId="2" fillId="3" borderId="0" xfId="3" applyFont="1" applyFill="1"/>
    <xf numFmtId="0" fontId="3" fillId="0" borderId="0" xfId="3" applyFont="1" applyFill="1" applyBorder="1" applyAlignment="1">
      <alignment horizontal="left"/>
    </xf>
    <xf numFmtId="164" fontId="3" fillId="0" borderId="0" xfId="3" applyNumberFormat="1" applyFont="1" applyFill="1" applyBorder="1"/>
    <xf numFmtId="0" fontId="2" fillId="0" borderId="0" xfId="3" applyFont="1"/>
    <xf numFmtId="164" fontId="2" fillId="0" borderId="0" xfId="1" applyNumberFormat="1" applyFont="1"/>
    <xf numFmtId="0" fontId="2" fillId="0" borderId="0" xfId="3" applyFont="1" applyBorder="1"/>
    <xf numFmtId="165" fontId="2" fillId="0" borderId="0" xfId="2" applyNumberFormat="1" applyFont="1" applyAlignment="1">
      <alignment horizontal="center"/>
    </xf>
    <xf numFmtId="0" fontId="3" fillId="2" borderId="0" xfId="3" applyFont="1" applyFill="1" applyAlignment="1">
      <alignment horizontal="left"/>
    </xf>
    <xf numFmtId="164" fontId="2" fillId="0" borderId="9" xfId="1" applyNumberFormat="1" applyFont="1" applyBorder="1"/>
    <xf numFmtId="164" fontId="2" fillId="0" borderId="7" xfId="1" applyNumberFormat="1" applyFont="1" applyBorder="1"/>
    <xf numFmtId="0" fontId="2" fillId="0" borderId="0" xfId="3" applyFont="1" applyFill="1" applyBorder="1"/>
    <xf numFmtId="0" fontId="3" fillId="2" borderId="0" xfId="3" quotePrefix="1" applyFont="1" applyFill="1" applyAlignment="1">
      <alignment horizontal="left"/>
    </xf>
    <xf numFmtId="0" fontId="2" fillId="2" borderId="0" xfId="3" applyFont="1" applyFill="1"/>
    <xf numFmtId="0" fontId="3" fillId="2" borderId="0" xfId="3" applyFont="1" applyFill="1"/>
    <xf numFmtId="164" fontId="3" fillId="2" borderId="0" xfId="1" quotePrefix="1" applyNumberFormat="1" applyFont="1" applyFill="1" applyAlignment="1">
      <alignment horizontal="left"/>
    </xf>
    <xf numFmtId="164" fontId="3" fillId="2" borderId="0" xfId="3" quotePrefix="1" applyNumberFormat="1" applyFont="1" applyFill="1" applyAlignment="1">
      <alignment horizontal="left"/>
    </xf>
    <xf numFmtId="0" fontId="3" fillId="4" borderId="7" xfId="3" applyFont="1" applyFill="1" applyBorder="1" applyAlignment="1">
      <alignment horizontal="center" vertical="center"/>
    </xf>
    <xf numFmtId="0" fontId="3" fillId="4" borderId="8" xfId="3" applyFont="1" applyFill="1" applyBorder="1" applyAlignment="1">
      <alignment horizontal="center" vertical="center" wrapText="1"/>
    </xf>
    <xf numFmtId="0" fontId="3" fillId="4" borderId="8" xfId="3" applyFont="1" applyFill="1" applyBorder="1" applyAlignment="1">
      <alignment horizontal="center" vertical="center"/>
    </xf>
    <xf numFmtId="164" fontId="2" fillId="0" borderId="2" xfId="1" applyNumberFormat="1" applyFont="1" applyFill="1" applyBorder="1" applyAlignment="1">
      <alignment horizontal="left"/>
    </xf>
    <xf numFmtId="164" fontId="2" fillId="0" borderId="20"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10" xfId="1" applyNumberFormat="1" applyFont="1" applyFill="1" applyBorder="1" applyAlignment="1">
      <alignment vertical="center"/>
    </xf>
    <xf numFmtId="164" fontId="2" fillId="0" borderId="8" xfId="1" applyNumberFormat="1" applyFont="1" applyFill="1" applyBorder="1"/>
    <xf numFmtId="164" fontId="2" fillId="0" borderId="9" xfId="1" applyNumberFormat="1" applyFont="1" applyFill="1" applyBorder="1" applyAlignment="1">
      <alignment horizontal="left"/>
    </xf>
    <xf numFmtId="164" fontId="2" fillId="0" borderId="7" xfId="1" applyNumberFormat="1" applyFont="1" applyFill="1" applyBorder="1" applyAlignment="1">
      <alignment horizontal="left"/>
    </xf>
    <xf numFmtId="0" fontId="12" fillId="0" borderId="0" xfId="3" applyFont="1" applyFill="1"/>
    <xf numFmtId="164" fontId="2" fillId="0" borderId="10" xfId="1" quotePrefix="1" applyNumberFormat="1" applyFont="1" applyFill="1" applyBorder="1" applyAlignment="1">
      <alignment horizontal="left"/>
    </xf>
    <xf numFmtId="164" fontId="2" fillId="0" borderId="10" xfId="1" quotePrefix="1" applyNumberFormat="1" applyFont="1" applyFill="1" applyBorder="1" applyAlignment="1">
      <alignment horizontal="left" indent="2"/>
    </xf>
    <xf numFmtId="164" fontId="2" fillId="0" borderId="10" xfId="1" applyNumberFormat="1" applyFont="1" applyFill="1" applyBorder="1" applyAlignment="1">
      <alignment wrapText="1"/>
    </xf>
    <xf numFmtId="164" fontId="2" fillId="0" borderId="5"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3" quotePrefix="1" applyFont="1" applyFill="1" applyBorder="1" applyAlignment="1">
      <alignment horizontal="left"/>
    </xf>
    <xf numFmtId="0" fontId="3" fillId="7" borderId="9" xfId="3" applyFont="1" applyFill="1" applyBorder="1" applyAlignment="1">
      <alignment horizontal="center"/>
    </xf>
    <xf numFmtId="164" fontId="3" fillId="7" borderId="13" xfId="1" applyNumberFormat="1" applyFont="1" applyFill="1" applyBorder="1"/>
    <xf numFmtId="164" fontId="3" fillId="7" borderId="14" xfId="1" applyNumberFormat="1" applyFont="1" applyFill="1" applyBorder="1"/>
    <xf numFmtId="164" fontId="3" fillId="7" borderId="15" xfId="1" applyNumberFormat="1" applyFont="1" applyFill="1" applyBorder="1"/>
    <xf numFmtId="164" fontId="2" fillId="2" borderId="0" xfId="1" applyNumberFormat="1" applyFont="1" applyFill="1"/>
    <xf numFmtId="164" fontId="3" fillId="2" borderId="0" xfId="1" applyNumberFormat="1" applyFont="1" applyFill="1"/>
    <xf numFmtId="164" fontId="3" fillId="2" borderId="0" xfId="1" applyNumberFormat="1" applyFont="1" applyFill="1" applyAlignment="1">
      <alignment horizontal="left"/>
    </xf>
    <xf numFmtId="164" fontId="12" fillId="2" borderId="0" xfId="1" applyNumberFormat="1" applyFont="1" applyFill="1"/>
    <xf numFmtId="164" fontId="2" fillId="2" borderId="0" xfId="1" applyNumberFormat="1" applyFont="1" applyFill="1" applyBorder="1" applyAlignment="1">
      <alignment horizontal="left"/>
    </xf>
    <xf numFmtId="164" fontId="3" fillId="7" borderId="11" xfId="1" applyNumberFormat="1" applyFont="1" applyFill="1" applyBorder="1" applyAlignment="1">
      <alignment horizontal="center" vertical="center"/>
    </xf>
    <xf numFmtId="164" fontId="3" fillId="7" borderId="17" xfId="1" applyNumberFormat="1" applyFont="1" applyFill="1" applyBorder="1" applyAlignment="1">
      <alignment horizontal="center" vertical="center" wrapText="1"/>
    </xf>
    <xf numFmtId="164" fontId="11" fillId="7" borderId="17" xfId="1" applyNumberFormat="1" applyFont="1" applyFill="1" applyBorder="1" applyAlignment="1">
      <alignment horizontal="center" vertical="center" wrapText="1"/>
    </xf>
    <xf numFmtId="164" fontId="7" fillId="7" borderId="17" xfId="1" applyNumberFormat="1" applyFont="1" applyFill="1" applyBorder="1" applyAlignment="1">
      <alignment horizontal="center" vertical="center" wrapText="1"/>
    </xf>
    <xf numFmtId="164" fontId="7" fillId="7" borderId="1" xfId="1" applyNumberFormat="1" applyFont="1" applyFill="1" applyBorder="1" applyAlignment="1">
      <alignment horizontal="center" vertical="center" wrapText="1"/>
    </xf>
    <xf numFmtId="164" fontId="3" fillId="7" borderId="1" xfId="1" applyNumberFormat="1" applyFont="1" applyFill="1" applyBorder="1" applyAlignment="1">
      <alignment horizontal="center" vertical="center" wrapText="1"/>
    </xf>
    <xf numFmtId="164" fontId="2" fillId="0" borderId="0" xfId="1" applyNumberFormat="1" applyFont="1" applyFill="1" applyAlignment="1">
      <alignment vertical="center"/>
    </xf>
    <xf numFmtId="164" fontId="2" fillId="0" borderId="11" xfId="1" applyNumberFormat="1" applyFont="1" applyBorder="1"/>
    <xf numFmtId="164" fontId="3" fillId="7" borderId="8" xfId="1" applyNumberFormat="1" applyFont="1" applyFill="1" applyBorder="1" applyAlignment="1">
      <alignment horizontal="center"/>
    </xf>
    <xf numFmtId="164" fontId="3" fillId="7" borderId="1" xfId="1" applyNumberFormat="1" applyFont="1" applyFill="1" applyBorder="1" applyAlignment="1">
      <alignment horizontal="center" vertical="center"/>
    </xf>
    <xf numFmtId="164" fontId="11" fillId="7" borderId="1" xfId="1" applyNumberFormat="1" applyFont="1" applyFill="1" applyBorder="1" applyAlignment="1">
      <alignment horizontal="center" vertical="center" wrapText="1"/>
    </xf>
    <xf numFmtId="164" fontId="2" fillId="0" borderId="0" xfId="1" quotePrefix="1" applyNumberFormat="1" applyFont="1" applyFill="1" applyBorder="1" applyAlignment="1">
      <alignment horizontal="left"/>
    </xf>
    <xf numFmtId="164" fontId="2" fillId="0" borderId="0" xfId="1" applyNumberFormat="1" applyFont="1" applyAlignment="1"/>
    <xf numFmtId="164" fontId="3" fillId="0" borderId="0" xfId="1" applyNumberFormat="1" applyFont="1" applyBorder="1"/>
    <xf numFmtId="164" fontId="7" fillId="7" borderId="11" xfId="1" applyNumberFormat="1" applyFont="1" applyFill="1" applyBorder="1" applyAlignment="1">
      <alignment horizontal="center" vertical="center" wrapText="1"/>
    </xf>
    <xf numFmtId="164" fontId="2" fillId="0" borderId="0" xfId="1" applyNumberFormat="1" applyFont="1" applyFill="1" applyAlignment="1">
      <alignment vertical="center" wrapText="1"/>
    </xf>
    <xf numFmtId="164" fontId="13" fillId="2" borderId="0" xfId="1" quotePrefix="1" applyNumberFormat="1" applyFont="1" applyFill="1" applyAlignment="1">
      <alignment horizontal="left"/>
    </xf>
    <xf numFmtId="164" fontId="14" fillId="2" borderId="0" xfId="1" applyNumberFormat="1" applyFont="1" applyFill="1"/>
    <xf numFmtId="164" fontId="13" fillId="2" borderId="0" xfId="1" applyNumberFormat="1" applyFont="1" applyFill="1" applyAlignment="1">
      <alignment horizontal="right"/>
    </xf>
    <xf numFmtId="164" fontId="14" fillId="0" borderId="0" xfId="1" applyNumberFormat="1" applyFont="1"/>
    <xf numFmtId="164" fontId="13" fillId="2" borderId="0" xfId="1" applyNumberFormat="1" applyFont="1" applyFill="1" applyAlignment="1">
      <alignment horizontal="left"/>
    </xf>
    <xf numFmtId="164" fontId="13" fillId="7" borderId="11" xfId="1" applyNumberFormat="1" applyFont="1" applyFill="1" applyBorder="1" applyAlignment="1">
      <alignment horizontal="center" vertical="center"/>
    </xf>
    <xf numFmtId="164" fontId="13" fillId="7" borderId="1" xfId="1" applyNumberFormat="1" applyFont="1" applyFill="1" applyBorder="1" applyAlignment="1">
      <alignment horizontal="center" vertical="center" wrapText="1"/>
    </xf>
    <xf numFmtId="164" fontId="13" fillId="7" borderId="19" xfId="1" applyNumberFormat="1" applyFont="1" applyFill="1" applyBorder="1" applyAlignment="1">
      <alignment horizontal="center" vertical="center" wrapText="1"/>
    </xf>
    <xf numFmtId="164" fontId="14" fillId="7" borderId="0" xfId="1" applyNumberFormat="1" applyFont="1" applyFill="1"/>
    <xf numFmtId="164" fontId="2" fillId="0" borderId="10" xfId="1" applyNumberFormat="1" applyFont="1" applyFill="1" applyBorder="1" applyAlignment="1">
      <alignment horizontal="left" vertical="center"/>
    </xf>
    <xf numFmtId="164" fontId="14" fillId="0" borderId="0" xfId="1" applyNumberFormat="1" applyFont="1" applyAlignment="1">
      <alignment vertical="center"/>
    </xf>
    <xf numFmtId="164" fontId="14" fillId="0" borderId="9" xfId="1" applyNumberFormat="1" applyFont="1" applyBorder="1"/>
    <xf numFmtId="164" fontId="14" fillId="0" borderId="6" xfId="1" applyNumberFormat="1" applyFont="1" applyBorder="1"/>
    <xf numFmtId="164" fontId="3" fillId="8" borderId="8" xfId="1" applyNumberFormat="1" applyFont="1" applyFill="1" applyBorder="1" applyAlignment="1">
      <alignment horizontal="center" vertical="center"/>
    </xf>
    <xf numFmtId="164" fontId="13" fillId="8" borderId="15" xfId="1" applyNumberFormat="1" applyFont="1" applyFill="1" applyBorder="1" applyAlignment="1">
      <alignment vertical="center"/>
    </xf>
    <xf numFmtId="164" fontId="14" fillId="9" borderId="0" xfId="1" applyNumberFormat="1" applyFont="1" applyFill="1"/>
    <xf numFmtId="164" fontId="14" fillId="0" borderId="0" xfId="1" applyNumberFormat="1" applyFont="1" applyFill="1"/>
    <xf numFmtId="164" fontId="3" fillId="2" borderId="0" xfId="4" applyNumberFormat="1" applyFont="1" applyFill="1"/>
    <xf numFmtId="164" fontId="2" fillId="2" borderId="0" xfId="4" applyNumberFormat="1" applyFont="1" applyFill="1"/>
    <xf numFmtId="164" fontId="2" fillId="0" borderId="0" xfId="4" applyNumberFormat="1" applyFont="1"/>
    <xf numFmtId="164" fontId="3" fillId="0" borderId="20" xfId="4" applyNumberFormat="1" applyFont="1" applyFill="1" applyBorder="1" applyAlignment="1">
      <alignment horizontal="left" vertical="center"/>
    </xf>
    <xf numFmtId="164" fontId="3" fillId="0" borderId="18" xfId="4" applyNumberFormat="1" applyFont="1" applyFill="1" applyBorder="1" applyAlignment="1">
      <alignment horizontal="center" vertical="center"/>
    </xf>
    <xf numFmtId="164" fontId="3" fillId="0" borderId="20"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1"/>
    </xf>
    <xf numFmtId="164" fontId="3" fillId="0" borderId="9" xfId="4" applyNumberFormat="1" applyFont="1" applyFill="1" applyBorder="1" applyAlignment="1">
      <alignment horizontal="center" vertical="center"/>
    </xf>
    <xf numFmtId="164" fontId="3" fillId="0" borderId="0"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2"/>
    </xf>
    <xf numFmtId="164" fontId="2" fillId="0" borderId="0" xfId="4" applyNumberFormat="1" applyFont="1" applyFill="1" applyBorder="1" applyAlignment="1">
      <alignment horizontal="left" indent="2"/>
    </xf>
    <xf numFmtId="164" fontId="2" fillId="0" borderId="0" xfId="4" applyNumberFormat="1" applyFont="1" applyFill="1" applyBorder="1" applyAlignment="1">
      <alignment horizontal="left" vertical="center" indent="4"/>
    </xf>
    <xf numFmtId="164" fontId="2" fillId="0" borderId="0" xfId="4" applyNumberFormat="1" applyFont="1" applyFill="1" applyBorder="1" applyAlignment="1">
      <alignment horizontal="center" vertical="center"/>
    </xf>
    <xf numFmtId="164" fontId="2" fillId="0" borderId="0" xfId="4" applyNumberFormat="1" applyFont="1" applyFill="1" applyBorder="1" applyAlignment="1">
      <alignment vertical="center" wrapText="1"/>
    </xf>
    <xf numFmtId="164" fontId="3" fillId="0" borderId="0" xfId="4" applyNumberFormat="1" applyFont="1" applyFill="1" applyBorder="1" applyAlignment="1">
      <alignment horizontal="left" indent="2"/>
    </xf>
    <xf numFmtId="164" fontId="3" fillId="0" borderId="9" xfId="4" applyNumberFormat="1" applyFont="1" applyFill="1" applyBorder="1"/>
    <xf numFmtId="164" fontId="3" fillId="0" borderId="0" xfId="4" applyNumberFormat="1" applyFont="1" applyFill="1" applyBorder="1"/>
    <xf numFmtId="164" fontId="3" fillId="0" borderId="18" xfId="4" applyNumberFormat="1" applyFont="1" applyFill="1" applyBorder="1"/>
    <xf numFmtId="164" fontId="2" fillId="0" borderId="18" xfId="4" applyNumberFormat="1" applyFont="1" applyFill="1" applyBorder="1"/>
    <xf numFmtId="164" fontId="2" fillId="0" borderId="0" xfId="4" applyNumberFormat="1" applyFont="1" applyFill="1"/>
    <xf numFmtId="164" fontId="2" fillId="0" borderId="0" xfId="4" applyNumberFormat="1" applyFont="1" applyFill="1" applyBorder="1"/>
    <xf numFmtId="164" fontId="2" fillId="0" borderId="0" xfId="4" applyNumberFormat="1" applyFont="1" applyFill="1" applyBorder="1" applyAlignment="1">
      <alignment vertical="center"/>
    </xf>
    <xf numFmtId="164" fontId="2" fillId="0" borderId="0" xfId="4" applyNumberFormat="1" applyFont="1" applyFill="1" applyBorder="1" applyAlignment="1">
      <alignment horizontal="left" vertical="center" indent="2"/>
    </xf>
    <xf numFmtId="164" fontId="2" fillId="0" borderId="0" xfId="4" applyNumberFormat="1" applyFont="1" applyFill="1" applyBorder="1" applyAlignment="1">
      <alignment horizontal="left" vertical="center" indent="1"/>
    </xf>
    <xf numFmtId="164" fontId="2" fillId="0" borderId="0" xfId="4" applyNumberFormat="1" applyFont="1" applyAlignment="1"/>
    <xf numFmtId="164" fontId="2" fillId="0" borderId="0" xfId="1" applyNumberFormat="1" applyFont="1" applyFill="1" applyBorder="1" applyAlignment="1">
      <alignment horizontal="right" vertical="center" indent="1"/>
    </xf>
    <xf numFmtId="166" fontId="2" fillId="0" borderId="0" xfId="1" applyNumberFormat="1" applyFont="1" applyFill="1" applyBorder="1" applyAlignment="1">
      <alignment horizontal="right" vertical="center" indent="2"/>
    </xf>
    <xf numFmtId="164" fontId="2" fillId="0" borderId="0" xfId="1" applyNumberFormat="1" applyFont="1" applyFill="1" applyBorder="1" applyAlignment="1">
      <alignment horizontal="right" vertical="center" indent="2"/>
    </xf>
    <xf numFmtId="164" fontId="2" fillId="0" borderId="0" xfId="4" applyNumberFormat="1" applyFont="1" applyFill="1" applyBorder="1" applyAlignment="1">
      <alignment horizontal="left" vertical="center"/>
    </xf>
    <xf numFmtId="164" fontId="2" fillId="0" borderId="0" xfId="4" applyNumberFormat="1" applyFont="1" applyFill="1" applyBorder="1" applyAlignment="1">
      <alignment horizontal="left" vertical="center" wrapText="1" indent="3"/>
    </xf>
    <xf numFmtId="164" fontId="2" fillId="0" borderId="0" xfId="4" applyNumberFormat="1" applyFont="1" applyFill="1" applyBorder="1" applyAlignment="1">
      <alignment horizontal="left" vertical="center" wrapText="1" indent="4"/>
    </xf>
    <xf numFmtId="164" fontId="2" fillId="0" borderId="0" xfId="4" applyNumberFormat="1" applyFont="1" applyFill="1" applyBorder="1" applyAlignment="1">
      <alignment horizontal="left" vertical="center" wrapText="1" indent="2"/>
    </xf>
    <xf numFmtId="164" fontId="2" fillId="0" borderId="0" xfId="4" applyNumberFormat="1" applyFont="1" applyFill="1" applyBorder="1" applyAlignment="1">
      <alignment wrapText="1"/>
    </xf>
    <xf numFmtId="164" fontId="2" fillId="0" borderId="0" xfId="4" applyNumberFormat="1" applyFont="1" applyFill="1" applyBorder="1" applyAlignment="1">
      <alignment horizontal="right" vertical="center"/>
    </xf>
    <xf numFmtId="164" fontId="2" fillId="0" borderId="0" xfId="4" applyNumberFormat="1" applyFont="1" applyFill="1" applyBorder="1" applyAlignment="1">
      <alignment horizontal="right" vertical="center" indent="2"/>
    </xf>
    <xf numFmtId="37" fontId="2" fillId="0" borderId="0" xfId="4" applyNumberFormat="1" applyFont="1" applyFill="1" applyBorder="1" applyAlignment="1">
      <alignment horizontal="right" vertical="center"/>
    </xf>
    <xf numFmtId="164" fontId="2" fillId="0" borderId="0" xfId="4" applyNumberFormat="1" applyFont="1" applyAlignment="1">
      <alignment wrapText="1"/>
    </xf>
    <xf numFmtId="164" fontId="2" fillId="0" borderId="0" xfId="4" applyNumberFormat="1" applyFont="1" applyFill="1" applyBorder="1" applyAlignment="1">
      <alignment horizontal="right" vertical="center" indent="1"/>
    </xf>
    <xf numFmtId="164" fontId="3" fillId="0" borderId="9" xfId="4" applyNumberFormat="1" applyFont="1" applyFill="1" applyBorder="1" applyAlignment="1">
      <alignment horizontal="right" vertical="center"/>
    </xf>
    <xf numFmtId="49" fontId="2" fillId="0" borderId="0" xfId="4" applyNumberFormat="1" applyFont="1" applyFill="1" applyBorder="1" applyAlignment="1">
      <alignment vertical="center" wrapText="1"/>
    </xf>
    <xf numFmtId="164" fontId="2" fillId="0" borderId="20" xfId="4" applyNumberFormat="1" applyFont="1" applyFill="1" applyBorder="1" applyAlignment="1">
      <alignment horizontal="right" vertical="center"/>
    </xf>
    <xf numFmtId="164" fontId="2" fillId="0" borderId="0" xfId="4" applyNumberFormat="1" applyFont="1" applyFill="1" applyBorder="1" applyAlignment="1">
      <alignment horizontal="left" vertical="center" indent="3"/>
    </xf>
    <xf numFmtId="164" fontId="3" fillId="0" borderId="0" xfId="4" applyNumberFormat="1" applyFont="1" applyFill="1" applyBorder="1" applyAlignment="1">
      <alignment horizontal="left" indent="1"/>
    </xf>
    <xf numFmtId="164" fontId="2" fillId="0" borderId="9" xfId="4" applyNumberFormat="1" applyFont="1" applyFill="1" applyBorder="1" applyAlignment="1">
      <alignment horizontal="right" vertical="center"/>
    </xf>
    <xf numFmtId="164" fontId="2" fillId="0" borderId="0" xfId="4" applyNumberFormat="1" applyFont="1" applyFill="1" applyBorder="1" applyAlignment="1">
      <alignment horizontal="left" indent="3"/>
    </xf>
    <xf numFmtId="164" fontId="3" fillId="0" borderId="15" xfId="4" applyNumberFormat="1" applyFont="1" applyFill="1" applyBorder="1" applyAlignment="1">
      <alignment horizontal="right" vertical="center"/>
    </xf>
    <xf numFmtId="164" fontId="2" fillId="0" borderId="0" xfId="4" applyNumberFormat="1" applyFont="1" applyBorder="1"/>
    <xf numFmtId="0" fontId="1" fillId="0" borderId="0" xfId="8" applyFont="1" applyBorder="1" applyAlignment="1">
      <alignment wrapText="1"/>
    </xf>
    <xf numFmtId="164" fontId="3" fillId="0" borderId="1" xfId="4" applyNumberFormat="1" applyFont="1" applyFill="1" applyBorder="1" applyAlignment="1">
      <alignment horizontal="center" vertical="center"/>
    </xf>
    <xf numFmtId="164" fontId="3" fillId="3" borderId="1" xfId="1" applyNumberFormat="1" applyFont="1" applyFill="1" applyBorder="1" applyAlignment="1">
      <alignment horizontal="center" vertical="center" wrapText="1"/>
    </xf>
    <xf numFmtId="164" fontId="6" fillId="5" borderId="0" xfId="1" applyNumberFormat="1" applyFont="1" applyFill="1" applyBorder="1" applyAlignment="1">
      <alignment horizontal="left" wrapText="1"/>
    </xf>
    <xf numFmtId="164" fontId="3" fillId="3" borderId="1" xfId="1" applyNumberFormat="1" applyFont="1" applyFill="1" applyBorder="1" applyAlignment="1">
      <alignment horizontal="center" vertical="center"/>
    </xf>
    <xf numFmtId="164" fontId="3" fillId="3" borderId="2" xfId="1" applyNumberFormat="1" applyFont="1" applyFill="1" applyBorder="1" applyAlignment="1">
      <alignment horizontal="center" vertical="center" wrapText="1"/>
    </xf>
    <xf numFmtId="164" fontId="3" fillId="3" borderId="3" xfId="1" applyNumberFormat="1" applyFont="1" applyFill="1" applyBorder="1" applyAlignment="1">
      <alignment horizontal="center" vertical="center" wrapText="1"/>
    </xf>
    <xf numFmtId="164" fontId="3" fillId="3" borderId="4"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7" xfId="1" applyNumberFormat="1" applyFont="1" applyFill="1" applyBorder="1" applyAlignment="1">
      <alignment horizontal="center" vertical="center" wrapText="1"/>
    </xf>
    <xf numFmtId="165" fontId="3" fillId="3" borderId="20" xfId="2" applyNumberFormat="1" applyFont="1" applyFill="1" applyBorder="1" applyAlignment="1">
      <alignment horizontal="center" vertical="center" wrapText="1"/>
    </xf>
    <xf numFmtId="165" fontId="3" fillId="3" borderId="0" xfId="2" applyNumberFormat="1" applyFont="1" applyFill="1" applyBorder="1" applyAlignment="1">
      <alignment horizontal="center" vertical="center" wrapText="1"/>
    </xf>
    <xf numFmtId="165" fontId="3" fillId="3" borderId="9" xfId="2" applyNumberFormat="1" applyFont="1" applyFill="1" applyBorder="1" applyAlignment="1">
      <alignment horizontal="center" vertical="center" wrapText="1"/>
    </xf>
    <xf numFmtId="0" fontId="3" fillId="3" borderId="11" xfId="3" applyFont="1" applyFill="1" applyBorder="1" applyAlignment="1">
      <alignment horizontal="center" vertical="center" wrapText="1"/>
    </xf>
    <xf numFmtId="0" fontId="3" fillId="3" borderId="10" xfId="3" applyFont="1" applyFill="1" applyBorder="1" applyAlignment="1">
      <alignment horizontal="center" vertical="center" wrapText="1"/>
    </xf>
    <xf numFmtId="0" fontId="3" fillId="3" borderId="8" xfId="3" applyFont="1" applyFill="1" applyBorder="1" applyAlignment="1">
      <alignment horizontal="center" vertical="center" wrapText="1"/>
    </xf>
    <xf numFmtId="0" fontId="3" fillId="6" borderId="11" xfId="3" applyFont="1" applyFill="1" applyBorder="1" applyAlignment="1">
      <alignment horizontal="center" vertical="center" wrapText="1"/>
    </xf>
    <xf numFmtId="0" fontId="3" fillId="6" borderId="10" xfId="3" applyFont="1" applyFill="1" applyBorder="1" applyAlignment="1">
      <alignment horizontal="center" vertical="center" wrapText="1"/>
    </xf>
    <xf numFmtId="0" fontId="3" fillId="6" borderId="8" xfId="3" applyFont="1" applyFill="1" applyBorder="1" applyAlignment="1">
      <alignment horizontal="center" vertical="center" wrapText="1"/>
    </xf>
    <xf numFmtId="0" fontId="3" fillId="3" borderId="1" xfId="3" applyFont="1" applyFill="1" applyBorder="1" applyAlignment="1">
      <alignment horizontal="center" vertical="center" wrapText="1"/>
    </xf>
    <xf numFmtId="0" fontId="7" fillId="3" borderId="1"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4" borderId="17" xfId="3" applyFont="1" applyFill="1" applyBorder="1" applyAlignment="1">
      <alignment horizontal="center" vertical="center"/>
    </xf>
    <xf numFmtId="164" fontId="3" fillId="4" borderId="11" xfId="1" applyNumberFormat="1" applyFont="1" applyFill="1" applyBorder="1" applyAlignment="1">
      <alignment horizontal="center" vertical="center" wrapText="1"/>
    </xf>
    <xf numFmtId="164" fontId="3" fillId="4" borderId="10" xfId="1" applyNumberFormat="1" applyFont="1" applyFill="1" applyBorder="1" applyAlignment="1">
      <alignment horizontal="center" vertical="center" wrapText="1"/>
    </xf>
    <xf numFmtId="164" fontId="3" fillId="4" borderId="8" xfId="1" applyNumberFormat="1" applyFont="1" applyFill="1" applyBorder="1" applyAlignment="1">
      <alignment horizontal="center" vertical="center" wrapText="1"/>
    </xf>
    <xf numFmtId="164" fontId="3" fillId="6" borderId="11" xfId="1" applyNumberFormat="1" applyFont="1" applyFill="1" applyBorder="1" applyAlignment="1">
      <alignment horizontal="center" vertical="center" wrapText="1"/>
    </xf>
    <xf numFmtId="164" fontId="3" fillId="6" borderId="10" xfId="1" applyNumberFormat="1" applyFont="1" applyFill="1" applyBorder="1" applyAlignment="1">
      <alignment horizontal="center" vertical="center" wrapText="1"/>
    </xf>
    <xf numFmtId="164" fontId="3" fillId="6" borderId="8" xfId="1" applyNumberFormat="1"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19" xfId="3" applyFont="1" applyFill="1" applyBorder="1" applyAlignment="1">
      <alignment horizontal="center" vertical="center" wrapText="1"/>
    </xf>
    <xf numFmtId="164" fontId="3" fillId="0" borderId="11" xfId="4" applyNumberFormat="1" applyFont="1" applyFill="1" applyBorder="1" applyAlignment="1">
      <alignment horizontal="center" vertical="center"/>
    </xf>
    <xf numFmtId="164" fontId="3" fillId="0" borderId="8" xfId="4" applyNumberFormat="1" applyFont="1" applyFill="1" applyBorder="1" applyAlignment="1">
      <alignment horizontal="center" vertical="center"/>
    </xf>
    <xf numFmtId="164" fontId="3" fillId="0" borderId="1" xfId="4" applyNumberFormat="1" applyFont="1" applyFill="1" applyBorder="1" applyAlignment="1">
      <alignment horizontal="center" vertical="center"/>
    </xf>
    <xf numFmtId="164" fontId="3" fillId="0" borderId="1" xfId="4" applyNumberFormat="1" applyFont="1" applyFill="1" applyBorder="1" applyAlignment="1">
      <alignment horizontal="center" vertical="center" wrapText="1"/>
    </xf>
    <xf numFmtId="0" fontId="3" fillId="4" borderId="1" xfId="3" applyFont="1" applyFill="1" applyBorder="1" applyAlignment="1">
      <alignment horizontal="center" vertical="center" wrapText="1"/>
    </xf>
    <xf numFmtId="0" fontId="3" fillId="4" borderId="11" xfId="3" applyFont="1" applyFill="1" applyBorder="1" applyAlignment="1">
      <alignment horizontal="center" vertical="center"/>
    </xf>
    <xf numFmtId="0" fontId="3" fillId="4" borderId="8" xfId="3" applyFont="1" applyFill="1" applyBorder="1" applyAlignment="1">
      <alignment horizontal="center" vertical="center"/>
    </xf>
    <xf numFmtId="164" fontId="3" fillId="4" borderId="18" xfId="3" applyNumberFormat="1" applyFont="1" applyFill="1" applyBorder="1" applyAlignment="1">
      <alignment horizontal="center" vertical="center"/>
    </xf>
    <xf numFmtId="164" fontId="3" fillId="4" borderId="19" xfId="3" applyNumberFormat="1" applyFont="1" applyFill="1" applyBorder="1" applyAlignment="1">
      <alignment horizontal="center" vertical="center"/>
    </xf>
    <xf numFmtId="0" fontId="3" fillId="4" borderId="3" xfId="3" applyFont="1" applyFill="1" applyBorder="1" applyAlignment="1">
      <alignment horizontal="center" vertical="center" wrapText="1"/>
    </xf>
    <xf numFmtId="0" fontId="3" fillId="4" borderId="5" xfId="3" applyFont="1" applyFill="1" applyBorder="1" applyAlignment="1">
      <alignment horizontal="center" vertical="center" wrapText="1"/>
    </xf>
    <xf numFmtId="0" fontId="7" fillId="4" borderId="1" xfId="3" applyFont="1" applyFill="1" applyBorder="1" applyAlignment="1">
      <alignment horizontal="center" vertical="center" wrapText="1"/>
    </xf>
    <xf numFmtId="164" fontId="3" fillId="4" borderId="13" xfId="1" applyNumberFormat="1" applyFont="1" applyFill="1" applyBorder="1" applyAlignment="1">
      <alignment vertical="center"/>
    </xf>
    <xf numFmtId="164" fontId="3" fillId="4" borderId="14" xfId="1" applyNumberFormat="1" applyFont="1" applyFill="1" applyBorder="1" applyAlignment="1">
      <alignment vertical="center"/>
    </xf>
    <xf numFmtId="164" fontId="3" fillId="4" borderId="15" xfId="1" applyNumberFormat="1" applyFont="1" applyFill="1" applyBorder="1" applyAlignment="1">
      <alignment vertical="center"/>
    </xf>
    <xf numFmtId="165" fontId="3" fillId="4" borderId="14" xfId="2" applyNumberFormat="1" applyFont="1" applyFill="1" applyBorder="1" applyAlignment="1">
      <alignment horizontal="center" vertical="center"/>
    </xf>
    <xf numFmtId="164" fontId="3" fillId="4" borderId="16" xfId="1" applyNumberFormat="1" applyFont="1" applyFill="1" applyBorder="1" applyAlignment="1">
      <alignment vertical="center"/>
    </xf>
    <xf numFmtId="0" fontId="3" fillId="5" borderId="30" xfId="7" applyFont="1" applyFill="1" applyBorder="1" applyAlignment="1">
      <alignment wrapText="1"/>
    </xf>
    <xf numFmtId="0" fontId="2" fillId="5" borderId="0" xfId="3" applyFont="1" applyFill="1"/>
    <xf numFmtId="165" fontId="2" fillId="5" borderId="0" xfId="2" applyNumberFormat="1" applyFont="1" applyFill="1" applyAlignment="1">
      <alignment horizontal="center"/>
    </xf>
    <xf numFmtId="0" fontId="3" fillId="2" borderId="0" xfId="3" applyFont="1" applyFill="1" applyBorder="1" applyAlignment="1">
      <alignment horizontal="left"/>
    </xf>
    <xf numFmtId="164" fontId="3" fillId="2" borderId="0" xfId="3" applyNumberFormat="1" applyFont="1" applyFill="1" applyBorder="1"/>
    <xf numFmtId="164" fontId="15" fillId="2" borderId="0" xfId="4" applyNumberFormat="1" applyFont="1" applyFill="1"/>
    <xf numFmtId="164" fontId="16" fillId="2" borderId="0" xfId="4" applyNumberFormat="1" applyFont="1" applyFill="1"/>
    <xf numFmtId="164" fontId="15" fillId="0" borderId="11" xfId="4" applyNumberFormat="1" applyFont="1" applyFill="1" applyBorder="1" applyAlignment="1">
      <alignment horizontal="center" vertical="center"/>
    </xf>
    <xf numFmtId="164" fontId="15" fillId="0" borderId="11" xfId="4" applyNumberFormat="1" applyFont="1" applyFill="1" applyBorder="1" applyAlignment="1">
      <alignment horizontal="center" vertical="center" wrapText="1"/>
    </xf>
    <xf numFmtId="164" fontId="15" fillId="0" borderId="1" xfId="4" applyNumberFormat="1" applyFont="1" applyFill="1" applyBorder="1" applyAlignment="1">
      <alignment horizontal="center" vertical="center"/>
    </xf>
    <xf numFmtId="49" fontId="16" fillId="0" borderId="0" xfId="4" applyNumberFormat="1" applyFont="1" applyAlignment="1">
      <alignment horizontal="center" wrapText="1"/>
    </xf>
    <xf numFmtId="164" fontId="15" fillId="0" borderId="8" xfId="4" applyNumberFormat="1" applyFont="1" applyFill="1" applyBorder="1" applyAlignment="1">
      <alignment horizontal="center" vertical="center"/>
    </xf>
    <xf numFmtId="164" fontId="15" fillId="0" borderId="8" xfId="4" applyNumberFormat="1" applyFont="1" applyFill="1" applyBorder="1" applyAlignment="1">
      <alignment horizontal="center" vertical="center" wrapText="1"/>
    </xf>
    <xf numFmtId="164" fontId="16" fillId="0" borderId="0" xfId="4" applyNumberFormat="1" applyFont="1"/>
    <xf numFmtId="164" fontId="15" fillId="0" borderId="4" xfId="4" applyNumberFormat="1" applyFont="1" applyFill="1" applyBorder="1" applyAlignment="1">
      <alignment horizontal="left" vertical="center"/>
    </xf>
    <xf numFmtId="164" fontId="15" fillId="0" borderId="9" xfId="4" applyNumberFormat="1" applyFont="1" applyFill="1" applyBorder="1" applyAlignment="1">
      <alignment horizontal="center" vertical="center"/>
    </xf>
    <xf numFmtId="164" fontId="15" fillId="0" borderId="5" xfId="4" applyNumberFormat="1" applyFont="1" applyFill="1" applyBorder="1" applyAlignment="1">
      <alignment horizontal="center" vertical="center"/>
    </xf>
    <xf numFmtId="164" fontId="15" fillId="0" borderId="4" xfId="4" applyNumberFormat="1" applyFont="1" applyFill="1" applyBorder="1" applyAlignment="1">
      <alignment horizontal="left" vertical="center" indent="1"/>
    </xf>
    <xf numFmtId="164" fontId="15" fillId="0" borderId="4" xfId="4" applyNumberFormat="1" applyFont="1" applyFill="1" applyBorder="1" applyAlignment="1">
      <alignment horizontal="left" vertical="center" indent="2"/>
    </xf>
    <xf numFmtId="164" fontId="16" fillId="0" borderId="18" xfId="4" applyNumberFormat="1" applyFont="1" applyFill="1" applyBorder="1" applyAlignment="1">
      <alignment horizontal="center" vertical="center"/>
    </xf>
    <xf numFmtId="164" fontId="16" fillId="0" borderId="5" xfId="4" applyNumberFormat="1" applyFont="1" applyFill="1" applyBorder="1" applyAlignment="1">
      <alignment horizontal="center" vertical="center"/>
    </xf>
    <xf numFmtId="164" fontId="16" fillId="0" borderId="4" xfId="4" applyNumberFormat="1" applyFont="1" applyFill="1" applyBorder="1" applyAlignment="1">
      <alignment horizontal="left" indent="2"/>
    </xf>
    <xf numFmtId="164" fontId="16" fillId="0" borderId="0" xfId="4" applyNumberFormat="1" applyFont="1" applyFill="1" applyBorder="1" applyAlignment="1">
      <alignment horizontal="center" vertical="center"/>
    </xf>
    <xf numFmtId="164" fontId="16" fillId="0" borderId="4" xfId="4" applyNumberFormat="1" applyFont="1" applyFill="1" applyBorder="1" applyAlignment="1">
      <alignment horizontal="left" vertical="center" indent="4"/>
    </xf>
    <xf numFmtId="164" fontId="16" fillId="0" borderId="5" xfId="4" applyNumberFormat="1" applyFont="1" applyFill="1" applyBorder="1" applyAlignment="1">
      <alignment horizontal="left" vertical="top" wrapText="1"/>
    </xf>
    <xf numFmtId="164" fontId="16" fillId="0" borderId="4" xfId="4" applyNumberFormat="1" applyFont="1" applyFill="1" applyBorder="1" applyAlignment="1">
      <alignment horizontal="left" vertical="center" indent="1"/>
    </xf>
    <xf numFmtId="164" fontId="15" fillId="0" borderId="4" xfId="4" applyNumberFormat="1" applyFont="1" applyFill="1" applyBorder="1" applyAlignment="1">
      <alignment horizontal="left" indent="2"/>
    </xf>
    <xf numFmtId="164" fontId="15" fillId="0" borderId="0" xfId="4" applyNumberFormat="1" applyFont="1" applyFill="1" applyBorder="1" applyAlignment="1">
      <alignment horizontal="center" vertical="center"/>
    </xf>
    <xf numFmtId="164" fontId="16" fillId="0" borderId="4" xfId="4" applyNumberFormat="1" applyFont="1" applyFill="1" applyBorder="1" applyAlignment="1">
      <alignment horizontal="left" vertical="center" wrapText="1" indent="4"/>
    </xf>
    <xf numFmtId="49" fontId="16" fillId="0" borderId="5" xfId="4" applyNumberFormat="1" applyFont="1" applyFill="1" applyBorder="1" applyAlignment="1">
      <alignment vertical="center" wrapText="1"/>
    </xf>
    <xf numFmtId="164" fontId="16" fillId="0" borderId="4" xfId="4" applyNumberFormat="1" applyFont="1" applyFill="1" applyBorder="1" applyAlignment="1">
      <alignment horizontal="left" indent="4"/>
    </xf>
    <xf numFmtId="164" fontId="16" fillId="0" borderId="0" xfId="4" applyNumberFormat="1" applyFont="1" applyFill="1" applyBorder="1" applyAlignment="1">
      <alignment horizontal="right"/>
    </xf>
    <xf numFmtId="164" fontId="16" fillId="0" borderId="5" xfId="4" applyNumberFormat="1" applyFont="1" applyFill="1" applyBorder="1" applyAlignment="1">
      <alignment wrapText="1"/>
    </xf>
    <xf numFmtId="164" fontId="16" fillId="0" borderId="0" xfId="4" applyNumberFormat="1" applyFont="1" applyFill="1" applyBorder="1" applyAlignment="1">
      <alignment horizontal="right" vertical="center"/>
    </xf>
    <xf numFmtId="164" fontId="16" fillId="0" borderId="5" xfId="4" applyNumberFormat="1" applyFont="1" applyFill="1" applyBorder="1" applyAlignment="1">
      <alignment vertical="center" wrapText="1"/>
    </xf>
    <xf numFmtId="164" fontId="15" fillId="0" borderId="4" xfId="4" applyNumberFormat="1" applyFont="1" applyFill="1" applyBorder="1" applyAlignment="1">
      <alignment horizontal="left" indent="1"/>
    </xf>
    <xf numFmtId="164" fontId="15" fillId="0" borderId="9" xfId="4" applyNumberFormat="1" applyFont="1" applyFill="1" applyBorder="1" applyAlignment="1">
      <alignment horizontal="right" vertical="center"/>
    </xf>
    <xf numFmtId="164" fontId="15" fillId="0" borderId="4" xfId="4" applyNumberFormat="1" applyFont="1" applyFill="1" applyBorder="1" applyAlignment="1">
      <alignment horizontal="left" vertical="center" wrapText="1" indent="2"/>
    </xf>
    <xf numFmtId="37" fontId="15" fillId="0" borderId="9" xfId="6" applyNumberFormat="1" applyFont="1" applyFill="1" applyBorder="1" applyAlignment="1">
      <alignment horizontal="right" vertical="center"/>
    </xf>
    <xf numFmtId="43" fontId="15" fillId="0" borderId="9" xfId="1" applyFont="1" applyFill="1" applyBorder="1" applyAlignment="1">
      <alignment horizontal="right" vertical="center"/>
    </xf>
    <xf numFmtId="37" fontId="16" fillId="0" borderId="0" xfId="6" applyNumberFormat="1" applyFont="1" applyFill="1" applyBorder="1" applyAlignment="1">
      <alignment horizontal="right" vertical="center"/>
    </xf>
    <xf numFmtId="164" fontId="17" fillId="0" borderId="0" xfId="4" applyNumberFormat="1" applyFont="1"/>
    <xf numFmtId="37" fontId="16" fillId="0" borderId="9" xfId="6" applyNumberFormat="1" applyFont="1" applyFill="1" applyBorder="1" applyAlignment="1">
      <alignment horizontal="right" vertical="center"/>
    </xf>
    <xf numFmtId="164" fontId="16" fillId="0" borderId="0" xfId="1" applyNumberFormat="1" applyFont="1" applyFill="1" applyBorder="1" applyAlignment="1">
      <alignment horizontal="right" vertical="center"/>
    </xf>
    <xf numFmtId="164" fontId="15" fillId="0" borderId="6" xfId="4" applyNumberFormat="1" applyFont="1" applyFill="1" applyBorder="1" applyAlignment="1">
      <alignment horizontal="left" indent="3"/>
    </xf>
    <xf numFmtId="164" fontId="15" fillId="0" borderId="15" xfId="4" applyNumberFormat="1" applyFont="1" applyFill="1" applyBorder="1" applyAlignment="1">
      <alignment horizontal="right" vertical="center"/>
    </xf>
    <xf numFmtId="164" fontId="15" fillId="0" borderId="7" xfId="4" applyNumberFormat="1" applyFont="1" applyFill="1" applyBorder="1"/>
    <xf numFmtId="0" fontId="16" fillId="0" borderId="0" xfId="8" applyFont="1" applyAlignment="1">
      <alignment wrapText="1"/>
    </xf>
  </cellXfs>
  <cellStyles count="9">
    <cellStyle name="Comma" xfId="1" builtinId="3"/>
    <cellStyle name="Comma 11" xfId="6"/>
    <cellStyle name="Comma 2" xfId="4"/>
    <cellStyle name="Normal" xfId="0" builtinId="0"/>
    <cellStyle name="Normal 2" xfId="3"/>
    <cellStyle name="Normal 2 2" xfId="8"/>
    <cellStyle name="Normal 3" xfId="5"/>
    <cellStyle name="Normal 6"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5</xdr:col>
      <xdr:colOff>847725</xdr:colOff>
      <xdr:row>2</xdr:row>
      <xdr:rowOff>180975</xdr:rowOff>
    </xdr:to>
    <xdr:sp macro="" textlink="">
      <xdr:nvSpPr>
        <xdr:cNvPr id="2" name="Text Box 1"/>
        <xdr:cNvSpPr txBox="1">
          <a:spLocks noChangeArrowheads="1"/>
        </xdr:cNvSpPr>
      </xdr:nvSpPr>
      <xdr:spPr bwMode="auto">
        <a:xfrm>
          <a:off x="5162550" y="533400"/>
          <a:ext cx="1238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ALLOTMENT%20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SCHEDU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regner/Documents/ogregner/ALLOTMENT%20REPORT/CY%202015/2015%20YEAR-END%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ofContents"/>
      <sheetName val="NDRRMF"/>
      <sheetName val="B"/>
      <sheetName val="NC-NNC"/>
      <sheetName val="GAARD-I.1"/>
      <sheetName val="BYDEPT"/>
      <sheetName val="A"/>
      <sheetName val="A1"/>
      <sheetName val="A2"/>
      <sheetName val="A3"/>
      <sheetName val="A3-RA10651"/>
      <sheetName val="WP"/>
      <sheetName val="WP-monthly"/>
      <sheetName val="agency"/>
      <sheetName val="Cont.-Agency"/>
      <sheetName val="UNRELEASED"/>
      <sheetName val="G"/>
      <sheetName val="2016Savings"/>
      <sheetName val="2015Cont."/>
    </sheetNames>
    <sheetDataSet>
      <sheetData sheetId="0"/>
      <sheetData sheetId="1"/>
      <sheetData sheetId="2"/>
      <sheetData sheetId="3"/>
      <sheetData sheetId="4">
        <row r="299">
          <cell r="F299">
            <v>25475000</v>
          </cell>
        </row>
      </sheetData>
      <sheetData sheetId="5">
        <row r="1">
          <cell r="A1" t="str">
            <v>CY 2016 PROGRAM, ALLOTMENT RELEASES, BALANCE</v>
          </cell>
        </row>
        <row r="2">
          <cell r="A2" t="str">
            <v>JANUARY 1- DECEMBER 31, 2016</v>
          </cell>
        </row>
        <row r="8">
          <cell r="F8">
            <v>1662817041</v>
          </cell>
          <cell r="AE8">
            <v>-42974932</v>
          </cell>
          <cell r="BD8">
            <v>1567644573</v>
          </cell>
        </row>
        <row r="9">
          <cell r="F9">
            <v>13558427</v>
          </cell>
          <cell r="AE9">
            <v>0</v>
          </cell>
          <cell r="BD9">
            <v>12867183</v>
          </cell>
        </row>
        <row r="10">
          <cell r="F10">
            <v>2825998</v>
          </cell>
          <cell r="AE10">
            <v>0</v>
          </cell>
          <cell r="BD10">
            <v>2712204</v>
          </cell>
        </row>
        <row r="11">
          <cell r="F11">
            <v>500000</v>
          </cell>
          <cell r="AE11">
            <v>0</v>
          </cell>
          <cell r="BD11">
            <v>299659</v>
          </cell>
        </row>
        <row r="12">
          <cell r="F12">
            <v>10132358</v>
          </cell>
          <cell r="AE12">
            <v>0</v>
          </cell>
          <cell r="BD12">
            <v>10006430</v>
          </cell>
        </row>
        <row r="13">
          <cell r="F13">
            <v>48447476</v>
          </cell>
          <cell r="AE13">
            <v>-7377167</v>
          </cell>
          <cell r="BD13">
            <v>41022575</v>
          </cell>
        </row>
        <row r="14">
          <cell r="F14">
            <v>1385609</v>
          </cell>
          <cell r="AE14">
            <v>529654</v>
          </cell>
          <cell r="BD14">
            <v>1906851</v>
          </cell>
        </row>
        <row r="15">
          <cell r="F15">
            <v>411905257</v>
          </cell>
        </row>
        <row r="16">
          <cell r="F16">
            <v>40152403</v>
          </cell>
          <cell r="AE16">
            <v>24980882</v>
          </cell>
          <cell r="BD16">
            <v>60888746</v>
          </cell>
        </row>
        <row r="17">
          <cell r="F17">
            <v>371752854</v>
          </cell>
          <cell r="AE17">
            <v>-98431141</v>
          </cell>
          <cell r="BD17">
            <v>265268791</v>
          </cell>
        </row>
        <row r="18">
          <cell r="F18">
            <v>47414727</v>
          </cell>
          <cell r="AE18">
            <v>0</v>
          </cell>
          <cell r="BD18">
            <v>45392073</v>
          </cell>
        </row>
        <row r="19">
          <cell r="F19">
            <v>795440</v>
          </cell>
          <cell r="AE19">
            <v>0</v>
          </cell>
          <cell r="BD19">
            <v>777295</v>
          </cell>
        </row>
        <row r="20">
          <cell r="F20">
            <v>21843120</v>
          </cell>
          <cell r="AE20">
            <v>0</v>
          </cell>
          <cell r="BD20">
            <v>21797141</v>
          </cell>
        </row>
        <row r="21">
          <cell r="F21">
            <v>18742524</v>
          </cell>
          <cell r="AE21">
            <v>0</v>
          </cell>
          <cell r="BD21">
            <v>18479909</v>
          </cell>
        </row>
        <row r="22">
          <cell r="F22">
            <v>20675618</v>
          </cell>
          <cell r="AE22">
            <v>0</v>
          </cell>
          <cell r="BD22">
            <v>20537932</v>
          </cell>
        </row>
        <row r="23">
          <cell r="F23">
            <v>123510788</v>
          </cell>
        </row>
        <row r="24">
          <cell r="F24">
            <v>40419124.597000003</v>
          </cell>
          <cell r="AE24">
            <v>2586997</v>
          </cell>
          <cell r="BD24">
            <v>39647097</v>
          </cell>
        </row>
        <row r="25">
          <cell r="F25">
            <v>83091663.402999997</v>
          </cell>
          <cell r="AE25">
            <v>-49922961</v>
          </cell>
          <cell r="BD25">
            <v>32443760</v>
          </cell>
        </row>
        <row r="26">
          <cell r="F26">
            <v>124229290</v>
          </cell>
          <cell r="AE26">
            <v>0</v>
          </cell>
          <cell r="BD26">
            <v>122233673</v>
          </cell>
        </row>
        <row r="27">
          <cell r="F27">
            <v>12966075</v>
          </cell>
          <cell r="AE27">
            <v>0</v>
          </cell>
          <cell r="BD27">
            <v>12673054</v>
          </cell>
        </row>
        <row r="28">
          <cell r="F28">
            <v>18271757</v>
          </cell>
        </row>
        <row r="29">
          <cell r="F29">
            <v>14267923</v>
          </cell>
          <cell r="AE29">
            <v>0</v>
          </cell>
          <cell r="BD29">
            <v>14243733</v>
          </cell>
        </row>
        <row r="30">
          <cell r="F30">
            <v>4003834</v>
          </cell>
          <cell r="AE30">
            <v>0</v>
          </cell>
          <cell r="BD30">
            <v>3974470</v>
          </cell>
        </row>
        <row r="31">
          <cell r="F31">
            <v>117521116</v>
          </cell>
          <cell r="AE31">
            <v>0</v>
          </cell>
          <cell r="BD31">
            <v>102987682</v>
          </cell>
        </row>
        <row r="32">
          <cell r="F32">
            <v>384287164</v>
          </cell>
        </row>
        <row r="33">
          <cell r="F33">
            <v>151724130</v>
          </cell>
          <cell r="AE33">
            <v>85370699</v>
          </cell>
          <cell r="BD33">
            <v>224551472</v>
          </cell>
        </row>
        <row r="34">
          <cell r="F34">
            <v>232563034</v>
          </cell>
          <cell r="AE34">
            <v>-450000</v>
          </cell>
          <cell r="BD34">
            <v>231954250</v>
          </cell>
        </row>
        <row r="35">
          <cell r="F35">
            <v>18029275</v>
          </cell>
          <cell r="AE35">
            <v>0</v>
          </cell>
          <cell r="BD35">
            <v>17985062</v>
          </cell>
        </row>
        <row r="36">
          <cell r="F36">
            <v>110816621</v>
          </cell>
          <cell r="AE36">
            <v>-839146</v>
          </cell>
          <cell r="BD36">
            <v>109977475</v>
          </cell>
        </row>
        <row r="37">
          <cell r="F37">
            <v>3619744</v>
          </cell>
          <cell r="AE37">
            <v>0</v>
          </cell>
          <cell r="BD37">
            <v>3604425</v>
          </cell>
        </row>
        <row r="38">
          <cell r="F38">
            <v>4189316</v>
          </cell>
          <cell r="AE38">
            <v>0</v>
          </cell>
          <cell r="BD38">
            <v>4167447</v>
          </cell>
        </row>
        <row r="39">
          <cell r="F39">
            <v>42680486</v>
          </cell>
          <cell r="AE39">
            <v>0</v>
          </cell>
          <cell r="BD39">
            <v>42277393</v>
          </cell>
        </row>
        <row r="40">
          <cell r="F40">
            <v>5637609</v>
          </cell>
          <cell r="AE40">
            <v>0</v>
          </cell>
          <cell r="BD40">
            <v>5290738</v>
          </cell>
        </row>
        <row r="41">
          <cell r="F41">
            <v>1201666</v>
          </cell>
          <cell r="AE41">
            <v>0</v>
          </cell>
          <cell r="BD41">
            <v>1058792</v>
          </cell>
        </row>
        <row r="42">
          <cell r="F42">
            <v>28492010</v>
          </cell>
          <cell r="AE42">
            <v>577251</v>
          </cell>
          <cell r="BD42">
            <v>28230887</v>
          </cell>
        </row>
        <row r="43">
          <cell r="F43">
            <v>2883</v>
          </cell>
          <cell r="AE43">
            <v>0</v>
          </cell>
          <cell r="BD43">
            <v>2883</v>
          </cell>
        </row>
        <row r="44">
          <cell r="F44">
            <v>26007288</v>
          </cell>
          <cell r="AE44">
            <v>0</v>
          </cell>
          <cell r="BD44">
            <v>25963427</v>
          </cell>
        </row>
        <row r="45">
          <cell r="F45">
            <v>1254964</v>
          </cell>
          <cell r="AE45">
            <v>0</v>
          </cell>
          <cell r="BD45">
            <v>1252841</v>
          </cell>
        </row>
        <row r="46">
          <cell r="F46">
            <v>8929092</v>
          </cell>
          <cell r="AE46">
            <v>0</v>
          </cell>
          <cell r="BD46">
            <v>8336116</v>
          </cell>
        </row>
        <row r="47">
          <cell r="F47">
            <v>16004848</v>
          </cell>
          <cell r="AE47">
            <v>0</v>
          </cell>
          <cell r="BD47">
            <v>16004848</v>
          </cell>
        </row>
        <row r="48">
          <cell r="F48">
            <v>2001880</v>
          </cell>
          <cell r="AE48">
            <v>0</v>
          </cell>
          <cell r="BD48">
            <v>2001880</v>
          </cell>
        </row>
        <row r="49">
          <cell r="F49">
            <v>439671</v>
          </cell>
          <cell r="AE49">
            <v>0</v>
          </cell>
          <cell r="BD49">
            <v>426879</v>
          </cell>
        </row>
        <row r="52">
          <cell r="F52">
            <v>98233</v>
          </cell>
          <cell r="AE52">
            <v>0</v>
          </cell>
          <cell r="BD52">
            <v>98233</v>
          </cell>
        </row>
        <row r="53">
          <cell r="F53">
            <v>237952</v>
          </cell>
          <cell r="AE53">
            <v>0</v>
          </cell>
          <cell r="BD53">
            <v>187952</v>
          </cell>
        </row>
        <row r="54">
          <cell r="F54">
            <v>86184</v>
          </cell>
          <cell r="AE54">
            <v>0</v>
          </cell>
          <cell r="BD54">
            <v>86003</v>
          </cell>
        </row>
        <row r="56">
          <cell r="F56">
            <v>5402214</v>
          </cell>
          <cell r="AE56">
            <v>0</v>
          </cell>
          <cell r="BD56">
            <v>5402214</v>
          </cell>
        </row>
        <row r="57">
          <cell r="F57">
            <v>233620</v>
          </cell>
          <cell r="AE57">
            <v>0</v>
          </cell>
          <cell r="BD57">
            <v>233620</v>
          </cell>
        </row>
        <row r="58">
          <cell r="F58">
            <v>63093</v>
          </cell>
          <cell r="AE58">
            <v>0</v>
          </cell>
          <cell r="BD58">
            <v>63093</v>
          </cell>
        </row>
        <row r="59">
          <cell r="F59">
            <v>115175</v>
          </cell>
          <cell r="AE59">
            <v>0</v>
          </cell>
          <cell r="BD59">
            <v>115175</v>
          </cell>
        </row>
        <row r="60">
          <cell r="F60">
            <v>465917</v>
          </cell>
          <cell r="AE60">
            <v>0</v>
          </cell>
          <cell r="BD60">
            <v>465917</v>
          </cell>
        </row>
        <row r="61">
          <cell r="F61">
            <v>51557</v>
          </cell>
          <cell r="AE61">
            <v>0</v>
          </cell>
          <cell r="BD61">
            <v>51557</v>
          </cell>
        </row>
        <row r="62">
          <cell r="F62">
            <v>75939</v>
          </cell>
          <cell r="AE62">
            <v>0</v>
          </cell>
          <cell r="BD62">
            <v>75939</v>
          </cell>
        </row>
        <row r="63">
          <cell r="F63">
            <v>68548</v>
          </cell>
          <cell r="AE63">
            <v>0</v>
          </cell>
          <cell r="BD63">
            <v>66897</v>
          </cell>
        </row>
        <row r="64">
          <cell r="F64">
            <v>115965</v>
          </cell>
          <cell r="AE64">
            <v>0</v>
          </cell>
          <cell r="BD64">
            <v>112503</v>
          </cell>
        </row>
        <row r="65">
          <cell r="F65">
            <v>188098</v>
          </cell>
          <cell r="AE65">
            <v>0</v>
          </cell>
          <cell r="BD65">
            <v>183967</v>
          </cell>
        </row>
        <row r="66">
          <cell r="F66">
            <v>122695</v>
          </cell>
          <cell r="AE66">
            <v>0</v>
          </cell>
          <cell r="BD66">
            <v>122695</v>
          </cell>
        </row>
        <row r="67">
          <cell r="F67">
            <v>117201</v>
          </cell>
          <cell r="AE67">
            <v>0</v>
          </cell>
          <cell r="BD67">
            <v>117089</v>
          </cell>
        </row>
        <row r="68">
          <cell r="F68">
            <v>23734</v>
          </cell>
          <cell r="AE68">
            <v>0</v>
          </cell>
          <cell r="BD68">
            <v>23601</v>
          </cell>
        </row>
        <row r="69">
          <cell r="F69">
            <v>195604</v>
          </cell>
          <cell r="AE69">
            <v>0</v>
          </cell>
          <cell r="BD69">
            <v>195604</v>
          </cell>
        </row>
        <row r="71">
          <cell r="F71">
            <v>186838</v>
          </cell>
          <cell r="AE71">
            <v>0</v>
          </cell>
          <cell r="BD71">
            <v>179838</v>
          </cell>
        </row>
        <row r="72">
          <cell r="F72">
            <v>930200</v>
          </cell>
          <cell r="AE72">
            <v>0</v>
          </cell>
          <cell r="BD72">
            <v>930200</v>
          </cell>
        </row>
        <row r="73">
          <cell r="F73">
            <v>267195</v>
          </cell>
          <cell r="AE73">
            <v>0</v>
          </cell>
          <cell r="BD73">
            <v>266863</v>
          </cell>
        </row>
        <row r="74">
          <cell r="F74">
            <v>124525</v>
          </cell>
          <cell r="AE74">
            <v>0</v>
          </cell>
          <cell r="BD74">
            <v>124462</v>
          </cell>
        </row>
        <row r="75">
          <cell r="F75">
            <v>858821</v>
          </cell>
          <cell r="AE75">
            <v>0</v>
          </cell>
          <cell r="BD75">
            <v>837913</v>
          </cell>
        </row>
        <row r="76">
          <cell r="F76">
            <v>464227</v>
          </cell>
          <cell r="AE76">
            <v>0</v>
          </cell>
          <cell r="BD76">
            <v>461238</v>
          </cell>
        </row>
        <row r="77">
          <cell r="F77">
            <v>581899</v>
          </cell>
          <cell r="AE77">
            <v>0</v>
          </cell>
          <cell r="BD77">
            <v>581726</v>
          </cell>
        </row>
        <row r="78">
          <cell r="F78">
            <v>139807</v>
          </cell>
          <cell r="AE78">
            <v>0</v>
          </cell>
          <cell r="BD78">
            <v>139807</v>
          </cell>
        </row>
        <row r="79">
          <cell r="F79">
            <v>399475</v>
          </cell>
          <cell r="AE79">
            <v>0</v>
          </cell>
          <cell r="BD79">
            <v>395863</v>
          </cell>
        </row>
        <row r="80">
          <cell r="F80">
            <v>767913</v>
          </cell>
          <cell r="AE80">
            <v>0</v>
          </cell>
          <cell r="BD80">
            <v>767913</v>
          </cell>
        </row>
        <row r="81">
          <cell r="F81">
            <v>44074</v>
          </cell>
          <cell r="AE81">
            <v>0</v>
          </cell>
          <cell r="BD81">
            <v>44074</v>
          </cell>
        </row>
        <row r="82">
          <cell r="F82">
            <v>135409</v>
          </cell>
          <cell r="AE82">
            <v>0</v>
          </cell>
          <cell r="BD82">
            <v>135409</v>
          </cell>
        </row>
        <row r="83">
          <cell r="F83">
            <v>60825</v>
          </cell>
          <cell r="AE83">
            <v>0</v>
          </cell>
          <cell r="BD83">
            <v>60811</v>
          </cell>
        </row>
        <row r="84">
          <cell r="F84">
            <v>957102</v>
          </cell>
          <cell r="AE84">
            <v>0</v>
          </cell>
          <cell r="BD84">
            <v>957102</v>
          </cell>
        </row>
        <row r="85">
          <cell r="F85">
            <v>121067</v>
          </cell>
          <cell r="AE85">
            <v>0</v>
          </cell>
          <cell r="BD85">
            <v>121067</v>
          </cell>
        </row>
        <row r="86">
          <cell r="F86">
            <v>189872</v>
          </cell>
          <cell r="AE86">
            <v>0</v>
          </cell>
          <cell r="BD86">
            <v>189540</v>
          </cell>
        </row>
        <row r="87">
          <cell r="F87">
            <v>129274</v>
          </cell>
          <cell r="AE87">
            <v>0</v>
          </cell>
          <cell r="BD87">
            <v>129274</v>
          </cell>
        </row>
        <row r="88">
          <cell r="F88">
            <v>73138</v>
          </cell>
          <cell r="AE88">
            <v>0</v>
          </cell>
          <cell r="BD88">
            <v>73138</v>
          </cell>
        </row>
        <row r="89">
          <cell r="F89">
            <v>42705</v>
          </cell>
          <cell r="AE89">
            <v>0</v>
          </cell>
          <cell r="BD89">
            <v>42705</v>
          </cell>
        </row>
        <row r="90">
          <cell r="F90">
            <v>360849</v>
          </cell>
          <cell r="AE90">
            <v>0</v>
          </cell>
          <cell r="BD90">
            <v>356498</v>
          </cell>
        </row>
        <row r="92">
          <cell r="F92">
            <v>408287555</v>
          </cell>
          <cell r="AE92">
            <v>42974932</v>
          </cell>
          <cell r="BD92">
            <v>343314409</v>
          </cell>
        </row>
        <row r="93">
          <cell r="F93">
            <v>103453120</v>
          </cell>
          <cell r="AE93">
            <v>42974932</v>
          </cell>
          <cell r="BD93">
            <v>125115954</v>
          </cell>
        </row>
        <row r="95">
          <cell r="F95">
            <v>35917970</v>
          </cell>
          <cell r="AE95">
            <v>0</v>
          </cell>
          <cell r="BD95">
            <v>4500865</v>
          </cell>
        </row>
        <row r="96">
          <cell r="F96">
            <v>1959245</v>
          </cell>
          <cell r="AE96">
            <v>0</v>
          </cell>
          <cell r="BD96">
            <v>1959245</v>
          </cell>
        </row>
        <row r="97">
          <cell r="F97">
            <v>50000</v>
          </cell>
          <cell r="AE97">
            <v>0</v>
          </cell>
          <cell r="BD97">
            <v>37720</v>
          </cell>
        </row>
        <row r="98">
          <cell r="F98">
            <v>19076671</v>
          </cell>
          <cell r="AE98">
            <v>0</v>
          </cell>
          <cell r="BD98">
            <v>18603923</v>
          </cell>
        </row>
        <row r="99">
          <cell r="F99">
            <v>200000</v>
          </cell>
          <cell r="AE99">
            <v>0</v>
          </cell>
          <cell r="BD99">
            <v>0</v>
          </cell>
        </row>
        <row r="101">
          <cell r="F101">
            <v>2500000</v>
          </cell>
          <cell r="AE101">
            <v>0</v>
          </cell>
          <cell r="BD101">
            <v>1686125</v>
          </cell>
        </row>
        <row r="102">
          <cell r="F102">
            <v>0</v>
          </cell>
          <cell r="AE102">
            <v>0</v>
          </cell>
          <cell r="BD102">
            <v>0</v>
          </cell>
        </row>
        <row r="103">
          <cell r="F103">
            <v>0</v>
          </cell>
          <cell r="AE103">
            <v>0</v>
          </cell>
          <cell r="BD103">
            <v>0</v>
          </cell>
        </row>
        <row r="104">
          <cell r="F104">
            <v>0</v>
          </cell>
          <cell r="AE104">
            <v>0</v>
          </cell>
          <cell r="BD104">
            <v>0</v>
          </cell>
        </row>
        <row r="105">
          <cell r="F105">
            <v>0</v>
          </cell>
          <cell r="AE105">
            <v>0</v>
          </cell>
          <cell r="BD105">
            <v>0</v>
          </cell>
        </row>
        <row r="106">
          <cell r="F106">
            <v>96261997</v>
          </cell>
          <cell r="AE106">
            <v>0</v>
          </cell>
          <cell r="BD106">
            <v>82228523</v>
          </cell>
        </row>
        <row r="107">
          <cell r="F107">
            <v>38895531</v>
          </cell>
          <cell r="AE107">
            <v>0</v>
          </cell>
          <cell r="BD107">
            <v>14832337</v>
          </cell>
        </row>
        <row r="108">
          <cell r="F108">
            <v>109973021</v>
          </cell>
          <cell r="AE108">
            <v>0</v>
          </cell>
          <cell r="BD108">
            <v>94349717</v>
          </cell>
        </row>
        <row r="109">
          <cell r="F109">
            <v>0</v>
          </cell>
          <cell r="AE109">
            <v>0</v>
          </cell>
          <cell r="BD109">
            <v>0</v>
          </cell>
        </row>
        <row r="112">
          <cell r="F112">
            <v>31240142</v>
          </cell>
          <cell r="AE112">
            <v>0</v>
          </cell>
          <cell r="BD112">
            <v>36272143</v>
          </cell>
        </row>
        <row r="113">
          <cell r="F113">
            <v>428619518</v>
          </cell>
          <cell r="AE113">
            <v>0</v>
          </cell>
          <cell r="BD113">
            <v>428619518</v>
          </cell>
        </row>
        <row r="114">
          <cell r="F114">
            <v>331</v>
          </cell>
          <cell r="AE114">
            <v>0</v>
          </cell>
          <cell r="BD114">
            <v>331</v>
          </cell>
        </row>
        <row r="115">
          <cell r="F115">
            <v>64410</v>
          </cell>
          <cell r="AE115">
            <v>0</v>
          </cell>
          <cell r="BD115">
            <v>64410</v>
          </cell>
        </row>
        <row r="117">
          <cell r="F117">
            <v>13090992</v>
          </cell>
          <cell r="AE117">
            <v>0</v>
          </cell>
          <cell r="BD117">
            <v>7301332</v>
          </cell>
        </row>
        <row r="118">
          <cell r="F118">
            <v>12908011</v>
          </cell>
          <cell r="AE118">
            <v>0</v>
          </cell>
          <cell r="BD118">
            <v>11350718</v>
          </cell>
        </row>
        <row r="119">
          <cell r="BD119">
            <v>0</v>
          </cell>
        </row>
        <row r="120">
          <cell r="F120">
            <v>26500000</v>
          </cell>
          <cell r="AE120">
            <v>0</v>
          </cell>
          <cell r="BD120">
            <v>15298000</v>
          </cell>
        </row>
        <row r="121">
          <cell r="F121">
            <v>392797000</v>
          </cell>
          <cell r="AE121">
            <v>0</v>
          </cell>
          <cell r="BD121">
            <v>392797000</v>
          </cell>
        </row>
        <row r="122">
          <cell r="F122">
            <v>25475000</v>
          </cell>
          <cell r="AE122">
            <v>0</v>
          </cell>
          <cell r="BD122">
            <v>15816010</v>
          </cell>
        </row>
        <row r="129">
          <cell r="BD129">
            <v>19252055</v>
          </cell>
        </row>
        <row r="130">
          <cell r="BD130">
            <v>0</v>
          </cell>
        </row>
        <row r="131">
          <cell r="BD131">
            <v>0</v>
          </cell>
        </row>
        <row r="132">
          <cell r="BD132">
            <v>0</v>
          </cell>
        </row>
        <row r="133">
          <cell r="BD133">
            <v>0</v>
          </cell>
        </row>
        <row r="134">
          <cell r="BD134">
            <v>266500</v>
          </cell>
        </row>
        <row r="135">
          <cell r="BD135">
            <v>0</v>
          </cell>
        </row>
        <row r="137">
          <cell r="BD137">
            <v>877470</v>
          </cell>
        </row>
        <row r="138">
          <cell r="BD138">
            <v>0</v>
          </cell>
        </row>
        <row r="139">
          <cell r="BD139">
            <v>281000</v>
          </cell>
        </row>
        <row r="140">
          <cell r="BD140">
            <v>0</v>
          </cell>
        </row>
        <row r="141">
          <cell r="BD141">
            <v>0</v>
          </cell>
        </row>
        <row r="142">
          <cell r="BD142">
            <v>139185</v>
          </cell>
        </row>
        <row r="143">
          <cell r="BD143">
            <v>290053</v>
          </cell>
        </row>
        <row r="145">
          <cell r="BD145">
            <v>701495</v>
          </cell>
        </row>
        <row r="146">
          <cell r="BD146">
            <v>2410997</v>
          </cell>
        </row>
        <row r="147">
          <cell r="BD147">
            <v>735000</v>
          </cell>
        </row>
        <row r="148">
          <cell r="BD148">
            <v>81000</v>
          </cell>
        </row>
        <row r="150">
          <cell r="BD150">
            <v>0</v>
          </cell>
        </row>
        <row r="151">
          <cell r="BD151">
            <v>0</v>
          </cell>
        </row>
        <row r="152">
          <cell r="BD152">
            <v>3876058</v>
          </cell>
        </row>
        <row r="154">
          <cell r="BD154">
            <v>9584727</v>
          </cell>
        </row>
        <row r="155">
          <cell r="BD155">
            <v>0</v>
          </cell>
        </row>
        <row r="156">
          <cell r="BD156">
            <v>0</v>
          </cell>
        </row>
        <row r="157">
          <cell r="BD157">
            <v>0</v>
          </cell>
        </row>
        <row r="158">
          <cell r="BD158">
            <v>0</v>
          </cell>
        </row>
        <row r="159">
          <cell r="BD159">
            <v>0</v>
          </cell>
        </row>
        <row r="160">
          <cell r="BD160">
            <v>0</v>
          </cell>
        </row>
        <row r="161">
          <cell r="BD161">
            <v>8570</v>
          </cell>
        </row>
        <row r="162">
          <cell r="BD162">
            <v>0</v>
          </cell>
        </row>
        <row r="163">
          <cell r="BD163">
            <v>0</v>
          </cell>
        </row>
        <row r="164">
          <cell r="BD164">
            <v>0</v>
          </cell>
        </row>
        <row r="165">
          <cell r="BD165">
            <v>0</v>
          </cell>
        </row>
        <row r="166">
          <cell r="BD166">
            <v>0</v>
          </cell>
        </row>
        <row r="167">
          <cell r="BD167">
            <v>0</v>
          </cell>
        </row>
        <row r="168">
          <cell r="BD168">
            <v>0</v>
          </cell>
        </row>
        <row r="169">
          <cell r="BD169">
            <v>0</v>
          </cell>
        </row>
        <row r="170">
          <cell r="BD170">
            <v>0</v>
          </cell>
        </row>
        <row r="173">
          <cell r="BD173">
            <v>0</v>
          </cell>
        </row>
        <row r="174">
          <cell r="BD174">
            <v>0</v>
          </cell>
        </row>
        <row r="175">
          <cell r="BD175">
            <v>0</v>
          </cell>
        </row>
        <row r="177">
          <cell r="BD177">
            <v>0</v>
          </cell>
        </row>
        <row r="178">
          <cell r="BD178">
            <v>0</v>
          </cell>
        </row>
        <row r="179">
          <cell r="BD179">
            <v>0</v>
          </cell>
        </row>
        <row r="180">
          <cell r="BD180">
            <v>0</v>
          </cell>
        </row>
        <row r="181">
          <cell r="BD181">
            <v>0</v>
          </cell>
        </row>
        <row r="182">
          <cell r="BD182">
            <v>0</v>
          </cell>
        </row>
        <row r="184">
          <cell r="BD184">
            <v>0</v>
          </cell>
        </row>
        <row r="185">
          <cell r="BD185">
            <v>0</v>
          </cell>
        </row>
        <row r="186">
          <cell r="BD186">
            <v>0</v>
          </cell>
        </row>
        <row r="187">
          <cell r="BD187">
            <v>0</v>
          </cell>
        </row>
        <row r="188">
          <cell r="BD188">
            <v>0</v>
          </cell>
        </row>
        <row r="189">
          <cell r="BD189">
            <v>0</v>
          </cell>
        </row>
        <row r="190">
          <cell r="BD190">
            <v>0</v>
          </cell>
        </row>
        <row r="192">
          <cell r="BD192">
            <v>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3">
          <cell r="BD213">
            <v>22389251</v>
          </cell>
        </row>
        <row r="214">
          <cell r="BD214">
            <v>6064079</v>
          </cell>
        </row>
        <row r="216">
          <cell r="BD216">
            <v>10738700</v>
          </cell>
        </row>
        <row r="217">
          <cell r="BD217">
            <v>206250</v>
          </cell>
        </row>
        <row r="218">
          <cell r="BD218">
            <v>0</v>
          </cell>
        </row>
        <row r="219">
          <cell r="BD219">
            <v>130934</v>
          </cell>
        </row>
        <row r="222">
          <cell r="BD222">
            <v>570962</v>
          </cell>
        </row>
        <row r="223">
          <cell r="BD223">
            <v>0</v>
          </cell>
        </row>
        <row r="224">
          <cell r="BD224">
            <v>223065</v>
          </cell>
        </row>
        <row r="225">
          <cell r="BD225">
            <v>0</v>
          </cell>
        </row>
        <row r="226">
          <cell r="BD226">
            <v>1094430</v>
          </cell>
        </row>
        <row r="227">
          <cell r="BD227">
            <v>0</v>
          </cell>
        </row>
        <row r="228">
          <cell r="BD228">
            <v>3173708</v>
          </cell>
        </row>
        <row r="229">
          <cell r="BD229">
            <v>0</v>
          </cell>
        </row>
        <row r="230">
          <cell r="BD230">
            <v>187123</v>
          </cell>
        </row>
        <row r="247">
          <cell r="BD247">
            <v>25341093</v>
          </cell>
        </row>
        <row r="250">
          <cell r="BD250">
            <v>0</v>
          </cell>
        </row>
        <row r="251">
          <cell r="BD251">
            <v>1076846</v>
          </cell>
        </row>
        <row r="252">
          <cell r="BD252">
            <v>0</v>
          </cell>
        </row>
        <row r="253">
          <cell r="BD253">
            <v>899243</v>
          </cell>
        </row>
        <row r="254">
          <cell r="BD254">
            <v>814867</v>
          </cell>
        </row>
        <row r="255">
          <cell r="BD255">
            <v>0</v>
          </cell>
        </row>
        <row r="256">
          <cell r="BD256">
            <v>48</v>
          </cell>
        </row>
        <row r="257">
          <cell r="BD257">
            <v>0</v>
          </cell>
        </row>
        <row r="258">
          <cell r="BD258">
            <v>0</v>
          </cell>
        </row>
        <row r="259">
          <cell r="BD259">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 DISB."/>
      <sheetName val="PROGRAMS"/>
      <sheetName val="RLIP-GARO"/>
      <sheetName val="NNC-NC"/>
      <sheetName val="all sources"/>
      <sheetName val="SUM"/>
      <sheetName val="NEW GAA"/>
      <sheetName val="AUTO"/>
      <sheetName val="CONT-RA10651"/>
      <sheetName val="UF"/>
      <sheetName val="SUM-SPFs"/>
      <sheetName val="SUM-CONT."/>
      <sheetName val="SUM-AUTO"/>
      <sheetName val="SUM-SUPPL"/>
      <sheetName val="SUM-UF"/>
      <sheetName val="DIVIDEND"/>
      <sheetName val="SUPPL"/>
    </sheetNames>
    <sheetDataSet>
      <sheetData sheetId="0"/>
      <sheetData sheetId="1"/>
      <sheetData sheetId="2"/>
      <sheetData sheetId="3"/>
      <sheetData sheetId="4">
        <row r="1">
          <cell r="A1" t="str">
            <v>CY 2016 ALLOTMENT RELEASES</v>
          </cell>
        </row>
      </sheetData>
      <sheetData sheetId="5">
        <row r="1">
          <cell r="A1" t="str">
            <v>CY 2016 ALLOTMENT RELEASES</v>
          </cell>
        </row>
        <row r="3">
          <cell r="A3" t="str">
            <v>JANUARY 1- DECEMBER 31, 2016</v>
          </cell>
        </row>
      </sheetData>
      <sheetData sheetId="6">
        <row r="7">
          <cell r="E7">
            <v>12867183</v>
          </cell>
          <cell r="H7">
            <v>0</v>
          </cell>
          <cell r="L7">
            <v>0</v>
          </cell>
          <cell r="O7">
            <v>0</v>
          </cell>
          <cell r="R7">
            <v>0</v>
          </cell>
          <cell r="V7">
            <v>0</v>
          </cell>
          <cell r="Z7">
            <v>623453</v>
          </cell>
          <cell r="AJ7">
            <v>0</v>
          </cell>
          <cell r="AR7">
            <v>623453</v>
          </cell>
        </row>
        <row r="8">
          <cell r="E8">
            <v>2712204</v>
          </cell>
          <cell r="H8">
            <v>0</v>
          </cell>
          <cell r="L8">
            <v>0</v>
          </cell>
          <cell r="O8">
            <v>0</v>
          </cell>
          <cell r="R8">
            <v>106555</v>
          </cell>
          <cell r="V8">
            <v>0</v>
          </cell>
          <cell r="Z8">
            <v>68386</v>
          </cell>
          <cell r="AJ8">
            <v>33923</v>
          </cell>
          <cell r="AR8">
            <v>208864</v>
          </cell>
        </row>
        <row r="9">
          <cell r="E9">
            <v>299659</v>
          </cell>
          <cell r="H9">
            <v>0</v>
          </cell>
          <cell r="L9">
            <v>0</v>
          </cell>
          <cell r="O9">
            <v>0</v>
          </cell>
          <cell r="R9">
            <v>0</v>
          </cell>
          <cell r="V9">
            <v>0</v>
          </cell>
          <cell r="Z9">
            <v>12654</v>
          </cell>
          <cell r="AJ9">
            <v>1106</v>
          </cell>
          <cell r="AR9">
            <v>13760</v>
          </cell>
        </row>
        <row r="10">
          <cell r="E10">
            <v>10006430</v>
          </cell>
          <cell r="H10">
            <v>0</v>
          </cell>
          <cell r="L10">
            <v>0</v>
          </cell>
          <cell r="O10">
            <v>0</v>
          </cell>
          <cell r="R10">
            <v>0</v>
          </cell>
          <cell r="V10">
            <v>0</v>
          </cell>
          <cell r="Z10">
            <v>887285</v>
          </cell>
          <cell r="AD10">
            <v>0</v>
          </cell>
          <cell r="AJ10">
            <v>71624</v>
          </cell>
          <cell r="AR10">
            <v>958909</v>
          </cell>
        </row>
        <row r="11">
          <cell r="E11">
            <v>41022575</v>
          </cell>
          <cell r="H11">
            <v>0</v>
          </cell>
          <cell r="L11">
            <v>0</v>
          </cell>
          <cell r="O11">
            <v>2112284</v>
          </cell>
          <cell r="R11">
            <v>0</v>
          </cell>
          <cell r="V11">
            <v>0</v>
          </cell>
          <cell r="Z11">
            <v>1075943</v>
          </cell>
          <cell r="AJ11">
            <v>80963</v>
          </cell>
          <cell r="AR11">
            <v>3269190</v>
          </cell>
        </row>
        <row r="12">
          <cell r="E12">
            <v>1906851</v>
          </cell>
          <cell r="H12">
            <v>0</v>
          </cell>
          <cell r="L12">
            <v>0</v>
          </cell>
          <cell r="O12">
            <v>0</v>
          </cell>
          <cell r="R12">
            <v>0</v>
          </cell>
          <cell r="V12">
            <v>0</v>
          </cell>
          <cell r="Z12">
            <v>73769</v>
          </cell>
          <cell r="AJ12">
            <v>18586</v>
          </cell>
          <cell r="AR12">
            <v>92355</v>
          </cell>
        </row>
        <row r="14">
          <cell r="E14">
            <v>60888746</v>
          </cell>
          <cell r="H14">
            <v>0</v>
          </cell>
          <cell r="L14">
            <v>0</v>
          </cell>
          <cell r="O14">
            <v>0</v>
          </cell>
          <cell r="R14">
            <v>0</v>
          </cell>
          <cell r="V14">
            <v>0</v>
          </cell>
          <cell r="Z14">
            <v>1034959</v>
          </cell>
          <cell r="AD14">
            <v>0</v>
          </cell>
          <cell r="AJ14">
            <v>17105</v>
          </cell>
          <cell r="AR14">
            <v>1052064</v>
          </cell>
        </row>
        <row r="15">
          <cell r="E15">
            <v>265268791</v>
          </cell>
          <cell r="H15">
            <v>0</v>
          </cell>
          <cell r="L15">
            <v>0</v>
          </cell>
          <cell r="O15">
            <v>0</v>
          </cell>
          <cell r="R15">
            <v>0</v>
          </cell>
          <cell r="V15">
            <v>0</v>
          </cell>
          <cell r="Z15">
            <v>31363308</v>
          </cell>
          <cell r="AD15">
            <v>0</v>
          </cell>
          <cell r="AJ15">
            <v>1604900</v>
          </cell>
          <cell r="AR15">
            <v>32968208</v>
          </cell>
        </row>
        <row r="16">
          <cell r="E16">
            <v>45392073</v>
          </cell>
          <cell r="H16">
            <v>0</v>
          </cell>
          <cell r="L16">
            <v>0</v>
          </cell>
          <cell r="O16">
            <v>0</v>
          </cell>
          <cell r="R16">
            <v>0</v>
          </cell>
          <cell r="V16">
            <v>0</v>
          </cell>
          <cell r="Z16">
            <v>4399226</v>
          </cell>
          <cell r="AD16">
            <v>0</v>
          </cell>
          <cell r="AJ16">
            <v>640660</v>
          </cell>
          <cell r="AR16">
            <v>5039886</v>
          </cell>
        </row>
        <row r="17">
          <cell r="E17">
            <v>777295</v>
          </cell>
          <cell r="H17">
            <v>0</v>
          </cell>
          <cell r="L17">
            <v>0</v>
          </cell>
          <cell r="O17">
            <v>0</v>
          </cell>
          <cell r="R17">
            <v>0</v>
          </cell>
          <cell r="V17">
            <v>0</v>
          </cell>
          <cell r="Z17">
            <v>53316</v>
          </cell>
          <cell r="AJ17">
            <v>6601</v>
          </cell>
          <cell r="AR17">
            <v>59917</v>
          </cell>
        </row>
        <row r="18">
          <cell r="E18">
            <v>21797141</v>
          </cell>
          <cell r="H18">
            <v>0</v>
          </cell>
          <cell r="L18">
            <v>0</v>
          </cell>
          <cell r="O18">
            <v>0</v>
          </cell>
          <cell r="R18">
            <v>0</v>
          </cell>
          <cell r="V18">
            <v>0</v>
          </cell>
          <cell r="Z18">
            <v>3256850</v>
          </cell>
          <cell r="AJ18">
            <v>100105</v>
          </cell>
          <cell r="AR18">
            <v>3356955</v>
          </cell>
        </row>
        <row r="19">
          <cell r="E19">
            <v>18479909</v>
          </cell>
          <cell r="H19">
            <v>0</v>
          </cell>
          <cell r="L19">
            <v>0</v>
          </cell>
          <cell r="O19">
            <v>0</v>
          </cell>
          <cell r="R19">
            <v>360000</v>
          </cell>
          <cell r="V19">
            <v>0</v>
          </cell>
          <cell r="Y19">
            <v>0</v>
          </cell>
          <cell r="Z19">
            <v>928545</v>
          </cell>
          <cell r="AJ19">
            <v>193042</v>
          </cell>
          <cell r="AR19">
            <v>1481587</v>
          </cell>
        </row>
        <row r="20">
          <cell r="E20">
            <v>20537932</v>
          </cell>
          <cell r="H20">
            <v>0</v>
          </cell>
          <cell r="L20">
            <v>0</v>
          </cell>
          <cell r="O20">
            <v>0</v>
          </cell>
          <cell r="R20">
            <v>0</v>
          </cell>
          <cell r="V20">
            <v>0</v>
          </cell>
          <cell r="Y20">
            <v>0</v>
          </cell>
          <cell r="Z20">
            <v>206665</v>
          </cell>
          <cell r="AJ20">
            <v>34663</v>
          </cell>
          <cell r="AR20">
            <v>241328</v>
          </cell>
        </row>
        <row r="22">
          <cell r="E22">
            <v>39647097</v>
          </cell>
          <cell r="H22">
            <v>0</v>
          </cell>
          <cell r="L22">
            <v>0</v>
          </cell>
          <cell r="O22">
            <v>0</v>
          </cell>
          <cell r="R22">
            <v>0</v>
          </cell>
          <cell r="V22">
            <v>0</v>
          </cell>
          <cell r="Z22">
            <v>1073774</v>
          </cell>
          <cell r="AJ22">
            <v>245182</v>
          </cell>
          <cell r="AR22">
            <v>1318956</v>
          </cell>
        </row>
        <row r="23">
          <cell r="E23">
            <v>32443760</v>
          </cell>
          <cell r="H23">
            <v>0</v>
          </cell>
          <cell r="L23">
            <v>0</v>
          </cell>
          <cell r="O23">
            <v>0</v>
          </cell>
          <cell r="R23">
            <v>0</v>
          </cell>
          <cell r="V23">
            <v>0</v>
          </cell>
          <cell r="Z23">
            <v>3813037</v>
          </cell>
          <cell r="AJ23">
            <v>183282</v>
          </cell>
          <cell r="AR23">
            <v>3996319</v>
          </cell>
        </row>
        <row r="24">
          <cell r="E24">
            <v>122233673</v>
          </cell>
          <cell r="H24">
            <v>0</v>
          </cell>
          <cell r="L24">
            <v>37720</v>
          </cell>
          <cell r="O24">
            <v>0</v>
          </cell>
          <cell r="R24">
            <v>199475</v>
          </cell>
          <cell r="V24">
            <v>0</v>
          </cell>
          <cell r="Z24">
            <v>13472089</v>
          </cell>
          <cell r="AD24">
            <v>0</v>
          </cell>
          <cell r="AJ24">
            <v>33073349</v>
          </cell>
          <cell r="AR24">
            <v>46782633</v>
          </cell>
        </row>
        <row r="25">
          <cell r="E25">
            <v>12673054</v>
          </cell>
          <cell r="H25">
            <v>0</v>
          </cell>
          <cell r="L25">
            <v>0</v>
          </cell>
          <cell r="O25">
            <v>0</v>
          </cell>
          <cell r="R25">
            <v>85730</v>
          </cell>
          <cell r="V25">
            <v>0</v>
          </cell>
          <cell r="Z25">
            <v>2757308</v>
          </cell>
          <cell r="AJ25">
            <v>784424</v>
          </cell>
          <cell r="AR25">
            <v>3627462</v>
          </cell>
        </row>
        <row r="27">
          <cell r="E27">
            <v>14243733</v>
          </cell>
          <cell r="H27">
            <v>0</v>
          </cell>
          <cell r="L27">
            <v>0</v>
          </cell>
          <cell r="O27">
            <v>0</v>
          </cell>
          <cell r="R27">
            <v>124800</v>
          </cell>
          <cell r="V27">
            <v>0</v>
          </cell>
          <cell r="Z27">
            <v>582817</v>
          </cell>
          <cell r="AJ27">
            <v>213506</v>
          </cell>
          <cell r="AR27">
            <v>921123</v>
          </cell>
        </row>
        <row r="28">
          <cell r="E28">
            <v>3974470</v>
          </cell>
          <cell r="H28">
            <v>0</v>
          </cell>
          <cell r="L28">
            <v>0</v>
          </cell>
          <cell r="O28">
            <v>0</v>
          </cell>
          <cell r="R28">
            <v>0</v>
          </cell>
          <cell r="V28">
            <v>0</v>
          </cell>
          <cell r="Z28">
            <v>225329</v>
          </cell>
          <cell r="AJ28">
            <v>49937</v>
          </cell>
          <cell r="AR28">
            <v>275266</v>
          </cell>
        </row>
        <row r="29">
          <cell r="E29">
            <v>102987682</v>
          </cell>
          <cell r="H29">
            <v>0</v>
          </cell>
          <cell r="L29">
            <v>0</v>
          </cell>
          <cell r="O29">
            <v>0</v>
          </cell>
          <cell r="R29">
            <v>499557</v>
          </cell>
          <cell r="V29">
            <v>0</v>
          </cell>
          <cell r="Z29">
            <v>7752284</v>
          </cell>
          <cell r="AJ29">
            <v>53843178</v>
          </cell>
          <cell r="AR29">
            <v>62095019</v>
          </cell>
        </row>
        <row r="31">
          <cell r="E31">
            <v>224551472</v>
          </cell>
          <cell r="H31">
            <v>0</v>
          </cell>
          <cell r="L31">
            <v>0</v>
          </cell>
          <cell r="O31">
            <v>6131074</v>
          </cell>
          <cell r="R31">
            <v>0</v>
          </cell>
          <cell r="V31">
            <v>0</v>
          </cell>
          <cell r="Z31">
            <v>435519</v>
          </cell>
          <cell r="AD31">
            <v>0</v>
          </cell>
          <cell r="AJ31">
            <v>21736</v>
          </cell>
          <cell r="AR31">
            <v>6588329</v>
          </cell>
        </row>
        <row r="32">
          <cell r="E32">
            <v>231954250</v>
          </cell>
          <cell r="H32">
            <v>0</v>
          </cell>
          <cell r="L32">
            <v>0</v>
          </cell>
          <cell r="O32">
            <v>0</v>
          </cell>
          <cell r="R32">
            <v>0</v>
          </cell>
          <cell r="V32">
            <v>0</v>
          </cell>
          <cell r="Z32">
            <v>1180843</v>
          </cell>
          <cell r="AJ32">
            <v>119194</v>
          </cell>
          <cell r="AR32">
            <v>1300037</v>
          </cell>
        </row>
        <row r="33">
          <cell r="E33">
            <v>17985062</v>
          </cell>
          <cell r="H33">
            <v>0</v>
          </cell>
          <cell r="L33">
            <v>0</v>
          </cell>
          <cell r="O33">
            <v>0</v>
          </cell>
          <cell r="R33">
            <v>0</v>
          </cell>
          <cell r="V33">
            <v>0</v>
          </cell>
          <cell r="Z33">
            <v>389525</v>
          </cell>
          <cell r="AJ33">
            <v>52911</v>
          </cell>
          <cell r="AR33">
            <v>442436</v>
          </cell>
        </row>
        <row r="34">
          <cell r="E34">
            <v>109977475</v>
          </cell>
          <cell r="H34">
            <v>0</v>
          </cell>
          <cell r="L34">
            <v>0</v>
          </cell>
          <cell r="O34">
            <v>4997500</v>
          </cell>
          <cell r="R34">
            <v>0</v>
          </cell>
          <cell r="V34">
            <v>0</v>
          </cell>
          <cell r="Z34">
            <v>512703</v>
          </cell>
          <cell r="AD34">
            <v>0</v>
          </cell>
          <cell r="AJ34">
            <v>27101</v>
          </cell>
          <cell r="AR34">
            <v>5537304</v>
          </cell>
        </row>
        <row r="35">
          <cell r="E35">
            <v>3604425</v>
          </cell>
          <cell r="H35">
            <v>0</v>
          </cell>
          <cell r="L35">
            <v>0</v>
          </cell>
          <cell r="O35">
            <v>0</v>
          </cell>
          <cell r="R35">
            <v>0</v>
          </cell>
          <cell r="V35">
            <v>0</v>
          </cell>
          <cell r="Z35">
            <v>57885</v>
          </cell>
          <cell r="AJ35">
            <v>20848</v>
          </cell>
          <cell r="AR35">
            <v>78733</v>
          </cell>
        </row>
        <row r="36">
          <cell r="E36">
            <v>4167447</v>
          </cell>
          <cell r="H36">
            <v>0</v>
          </cell>
          <cell r="L36">
            <v>0</v>
          </cell>
          <cell r="O36">
            <v>928914</v>
          </cell>
          <cell r="R36">
            <v>0</v>
          </cell>
          <cell r="V36">
            <v>0</v>
          </cell>
          <cell r="Z36">
            <v>389719</v>
          </cell>
          <cell r="AJ36">
            <v>19923</v>
          </cell>
          <cell r="AR36">
            <v>1338556</v>
          </cell>
        </row>
        <row r="37">
          <cell r="E37">
            <v>42277393</v>
          </cell>
          <cell r="H37">
            <v>0</v>
          </cell>
          <cell r="L37">
            <v>0</v>
          </cell>
          <cell r="O37">
            <v>15427</v>
          </cell>
          <cell r="R37">
            <v>0</v>
          </cell>
          <cell r="V37">
            <v>0</v>
          </cell>
          <cell r="Z37">
            <v>794931</v>
          </cell>
          <cell r="AJ37">
            <v>857875</v>
          </cell>
          <cell r="AR37">
            <v>1668233</v>
          </cell>
        </row>
        <row r="38">
          <cell r="E38">
            <v>5290738</v>
          </cell>
          <cell r="H38">
            <v>0</v>
          </cell>
          <cell r="L38">
            <v>0</v>
          </cell>
          <cell r="O38">
            <v>0</v>
          </cell>
          <cell r="R38">
            <v>0</v>
          </cell>
          <cell r="V38">
            <v>0</v>
          </cell>
          <cell r="Z38">
            <v>209817</v>
          </cell>
          <cell r="AJ38">
            <v>706011</v>
          </cell>
          <cell r="AR38">
            <v>915828</v>
          </cell>
        </row>
        <row r="39">
          <cell r="E39">
            <v>1058792</v>
          </cell>
          <cell r="H39">
            <v>0</v>
          </cell>
          <cell r="L39">
            <v>0</v>
          </cell>
          <cell r="O39">
            <v>0</v>
          </cell>
          <cell r="R39">
            <v>27817</v>
          </cell>
          <cell r="V39">
            <v>0</v>
          </cell>
          <cell r="Z39">
            <v>85643</v>
          </cell>
          <cell r="AJ39">
            <v>20078</v>
          </cell>
          <cell r="AR39">
            <v>133538</v>
          </cell>
        </row>
        <row r="40">
          <cell r="E40">
            <v>28230887</v>
          </cell>
          <cell r="H40">
            <v>0</v>
          </cell>
          <cell r="L40">
            <v>0</v>
          </cell>
          <cell r="O40">
            <v>0</v>
          </cell>
          <cell r="R40">
            <v>0</v>
          </cell>
          <cell r="V40">
            <v>0</v>
          </cell>
          <cell r="Z40">
            <v>1031973</v>
          </cell>
          <cell r="AJ40">
            <v>244369</v>
          </cell>
          <cell r="AR40">
            <v>1276342</v>
          </cell>
        </row>
        <row r="41">
          <cell r="E41">
            <v>2883</v>
          </cell>
          <cell r="H41">
            <v>0</v>
          </cell>
          <cell r="L41">
            <v>0</v>
          </cell>
          <cell r="O41">
            <v>0</v>
          </cell>
          <cell r="R41">
            <v>0</v>
          </cell>
          <cell r="V41">
            <v>0</v>
          </cell>
          <cell r="Z41">
            <v>350</v>
          </cell>
          <cell r="AJ41">
            <v>0</v>
          </cell>
          <cell r="AR41">
            <v>350</v>
          </cell>
        </row>
        <row r="42">
          <cell r="E42">
            <v>25963427</v>
          </cell>
          <cell r="H42">
            <v>0</v>
          </cell>
          <cell r="L42">
            <v>0</v>
          </cell>
          <cell r="O42">
            <v>0</v>
          </cell>
          <cell r="R42">
            <v>0</v>
          </cell>
          <cell r="V42">
            <v>0</v>
          </cell>
          <cell r="Z42">
            <v>1429096</v>
          </cell>
          <cell r="AJ42">
            <v>336512</v>
          </cell>
          <cell r="AR42">
            <v>1765608</v>
          </cell>
        </row>
        <row r="43">
          <cell r="E43">
            <v>1252841</v>
          </cell>
          <cell r="H43">
            <v>0</v>
          </cell>
          <cell r="L43">
            <v>0</v>
          </cell>
          <cell r="O43">
            <v>0</v>
          </cell>
          <cell r="R43">
            <v>0</v>
          </cell>
          <cell r="V43">
            <v>0</v>
          </cell>
          <cell r="Z43">
            <v>123084</v>
          </cell>
          <cell r="AJ43">
            <v>26307</v>
          </cell>
          <cell r="AR43">
            <v>149391</v>
          </cell>
        </row>
        <row r="44">
          <cell r="E44">
            <v>8336116</v>
          </cell>
          <cell r="H44">
            <v>0</v>
          </cell>
          <cell r="L44">
            <v>0</v>
          </cell>
          <cell r="O44">
            <v>0</v>
          </cell>
          <cell r="R44">
            <v>0</v>
          </cell>
          <cell r="V44">
            <v>0</v>
          </cell>
          <cell r="Z44">
            <v>780717</v>
          </cell>
          <cell r="AJ44">
            <v>147277</v>
          </cell>
          <cell r="AR44">
            <v>927994</v>
          </cell>
        </row>
        <row r="45">
          <cell r="E45">
            <v>16004848</v>
          </cell>
          <cell r="H45">
            <v>0</v>
          </cell>
          <cell r="L45">
            <v>0</v>
          </cell>
          <cell r="O45">
            <v>0</v>
          </cell>
          <cell r="R45">
            <v>0</v>
          </cell>
          <cell r="V45">
            <v>0</v>
          </cell>
          <cell r="Z45">
            <v>198163</v>
          </cell>
          <cell r="AJ45">
            <v>103111</v>
          </cell>
          <cell r="AR45">
            <v>301274</v>
          </cell>
        </row>
        <row r="46">
          <cell r="E46">
            <v>2001880</v>
          </cell>
          <cell r="H46">
            <v>0</v>
          </cell>
          <cell r="L46">
            <v>0</v>
          </cell>
          <cell r="O46">
            <v>0</v>
          </cell>
          <cell r="R46">
            <v>0</v>
          </cell>
          <cell r="V46">
            <v>0</v>
          </cell>
          <cell r="Z46">
            <v>130965</v>
          </cell>
          <cell r="AJ46">
            <v>729</v>
          </cell>
          <cell r="AR46">
            <v>131694</v>
          </cell>
        </row>
        <row r="47">
          <cell r="E47">
            <v>426879</v>
          </cell>
          <cell r="H47">
            <v>0</v>
          </cell>
          <cell r="L47">
            <v>0</v>
          </cell>
          <cell r="O47">
            <v>0</v>
          </cell>
          <cell r="R47">
            <v>0</v>
          </cell>
          <cell r="V47">
            <v>0</v>
          </cell>
          <cell r="Z47">
            <v>43608</v>
          </cell>
          <cell r="AJ47">
            <v>6854</v>
          </cell>
          <cell r="AR47">
            <v>50462</v>
          </cell>
        </row>
        <row r="50">
          <cell r="E50">
            <v>98233</v>
          </cell>
          <cell r="H50">
            <v>0</v>
          </cell>
          <cell r="L50">
            <v>0</v>
          </cell>
          <cell r="O50">
            <v>0</v>
          </cell>
          <cell r="R50">
            <v>0</v>
          </cell>
          <cell r="V50">
            <v>0</v>
          </cell>
          <cell r="AJ50">
            <v>0</v>
          </cell>
          <cell r="AR50">
            <v>0</v>
          </cell>
        </row>
        <row r="51">
          <cell r="E51">
            <v>187952</v>
          </cell>
          <cell r="Z51">
            <v>2527</v>
          </cell>
          <cell r="AR51">
            <v>2527</v>
          </cell>
        </row>
        <row r="52">
          <cell r="E52">
            <v>86003</v>
          </cell>
          <cell r="H52">
            <v>0</v>
          </cell>
          <cell r="L52">
            <v>0</v>
          </cell>
          <cell r="O52">
            <v>0</v>
          </cell>
          <cell r="R52">
            <v>0</v>
          </cell>
          <cell r="V52">
            <v>0</v>
          </cell>
          <cell r="Z52">
            <v>4757</v>
          </cell>
          <cell r="AJ52">
            <v>1453</v>
          </cell>
          <cell r="AR52">
            <v>6210</v>
          </cell>
        </row>
        <row r="54">
          <cell r="E54">
            <v>5402214</v>
          </cell>
          <cell r="H54">
            <v>0</v>
          </cell>
          <cell r="L54">
            <v>0</v>
          </cell>
          <cell r="O54">
            <v>0</v>
          </cell>
          <cell r="R54">
            <v>0</v>
          </cell>
          <cell r="V54">
            <v>0</v>
          </cell>
          <cell r="Z54">
            <v>28861</v>
          </cell>
          <cell r="AJ54">
            <v>3273</v>
          </cell>
          <cell r="AR54">
            <v>32134</v>
          </cell>
        </row>
        <row r="55">
          <cell r="E55">
            <v>233620</v>
          </cell>
          <cell r="H55">
            <v>0</v>
          </cell>
          <cell r="L55">
            <v>0</v>
          </cell>
          <cell r="O55">
            <v>0</v>
          </cell>
          <cell r="R55">
            <v>0</v>
          </cell>
          <cell r="V55">
            <v>0</v>
          </cell>
          <cell r="Z55">
            <v>49272</v>
          </cell>
          <cell r="AJ55">
            <v>6264</v>
          </cell>
          <cell r="AR55">
            <v>55536</v>
          </cell>
        </row>
        <row r="56">
          <cell r="E56">
            <v>63093</v>
          </cell>
          <cell r="H56">
            <v>0</v>
          </cell>
          <cell r="L56">
            <v>0</v>
          </cell>
          <cell r="O56">
            <v>0</v>
          </cell>
          <cell r="R56">
            <v>0</v>
          </cell>
          <cell r="V56">
            <v>0</v>
          </cell>
          <cell r="Z56">
            <v>5495</v>
          </cell>
          <cell r="AJ56">
            <v>61</v>
          </cell>
          <cell r="AR56">
            <v>5556</v>
          </cell>
        </row>
        <row r="57">
          <cell r="E57">
            <v>115175</v>
          </cell>
          <cell r="H57">
            <v>0</v>
          </cell>
          <cell r="L57">
            <v>0</v>
          </cell>
          <cell r="O57">
            <v>0</v>
          </cell>
          <cell r="R57">
            <v>0</v>
          </cell>
          <cell r="V57">
            <v>0</v>
          </cell>
          <cell r="Z57">
            <v>6900</v>
          </cell>
          <cell r="AJ57">
            <v>4755</v>
          </cell>
          <cell r="AR57">
            <v>11655</v>
          </cell>
        </row>
        <row r="58">
          <cell r="E58">
            <v>465917</v>
          </cell>
          <cell r="H58">
            <v>0</v>
          </cell>
          <cell r="L58">
            <v>0</v>
          </cell>
          <cell r="O58">
            <v>0</v>
          </cell>
          <cell r="R58">
            <v>0</v>
          </cell>
          <cell r="V58">
            <v>0</v>
          </cell>
          <cell r="Z58">
            <v>40442</v>
          </cell>
          <cell r="AJ58">
            <v>30899</v>
          </cell>
          <cell r="AR58">
            <v>71341</v>
          </cell>
        </row>
        <row r="59">
          <cell r="E59">
            <v>51557</v>
          </cell>
          <cell r="H59">
            <v>0</v>
          </cell>
          <cell r="L59">
            <v>0</v>
          </cell>
          <cell r="O59">
            <v>0</v>
          </cell>
          <cell r="R59">
            <v>0</v>
          </cell>
          <cell r="V59">
            <v>0</v>
          </cell>
          <cell r="Z59">
            <v>2153</v>
          </cell>
          <cell r="AJ59">
            <v>0</v>
          </cell>
          <cell r="AR59">
            <v>2153</v>
          </cell>
        </row>
        <row r="60">
          <cell r="E60">
            <v>75939</v>
          </cell>
          <cell r="Z60">
            <v>7558</v>
          </cell>
          <cell r="AJ60">
            <v>4839</v>
          </cell>
          <cell r="AR60">
            <v>12397</v>
          </cell>
        </row>
        <row r="61">
          <cell r="E61">
            <v>66897</v>
          </cell>
          <cell r="H61">
            <v>0</v>
          </cell>
          <cell r="L61">
            <v>0</v>
          </cell>
          <cell r="O61">
            <v>0</v>
          </cell>
          <cell r="R61">
            <v>0</v>
          </cell>
          <cell r="V61">
            <v>0</v>
          </cell>
          <cell r="Z61">
            <v>11865</v>
          </cell>
          <cell r="AJ61">
            <v>1451</v>
          </cell>
          <cell r="AR61">
            <v>13316</v>
          </cell>
        </row>
        <row r="62">
          <cell r="E62">
            <v>112503</v>
          </cell>
          <cell r="Z62">
            <v>16134</v>
          </cell>
          <cell r="AJ62">
            <v>1206</v>
          </cell>
          <cell r="AR62">
            <v>17340</v>
          </cell>
        </row>
        <row r="63">
          <cell r="E63">
            <v>183967</v>
          </cell>
          <cell r="H63">
            <v>0</v>
          </cell>
          <cell r="L63">
            <v>0</v>
          </cell>
          <cell r="O63">
            <v>0</v>
          </cell>
          <cell r="R63">
            <v>0</v>
          </cell>
          <cell r="V63">
            <v>0</v>
          </cell>
          <cell r="Z63">
            <v>33664</v>
          </cell>
          <cell r="AJ63">
            <v>3288</v>
          </cell>
          <cell r="AR63">
            <v>36952</v>
          </cell>
        </row>
        <row r="64">
          <cell r="E64">
            <v>122695</v>
          </cell>
          <cell r="H64">
            <v>0</v>
          </cell>
          <cell r="L64">
            <v>0</v>
          </cell>
          <cell r="O64">
            <v>0</v>
          </cell>
          <cell r="R64">
            <v>0</v>
          </cell>
          <cell r="V64">
            <v>0</v>
          </cell>
          <cell r="Z64">
            <v>5611</v>
          </cell>
          <cell r="AJ64">
            <v>0</v>
          </cell>
          <cell r="AR64">
            <v>5611</v>
          </cell>
        </row>
        <row r="65">
          <cell r="E65">
            <v>117089</v>
          </cell>
          <cell r="Z65">
            <v>10185</v>
          </cell>
          <cell r="AR65">
            <v>10185</v>
          </cell>
        </row>
        <row r="66">
          <cell r="E66">
            <v>23601</v>
          </cell>
          <cell r="H66">
            <v>0</v>
          </cell>
          <cell r="L66">
            <v>0</v>
          </cell>
          <cell r="O66">
            <v>0</v>
          </cell>
          <cell r="R66">
            <v>0</v>
          </cell>
          <cell r="V66">
            <v>0</v>
          </cell>
          <cell r="Z66">
            <v>3256</v>
          </cell>
          <cell r="AJ66">
            <v>622</v>
          </cell>
          <cell r="AR66">
            <v>3878</v>
          </cell>
        </row>
        <row r="67">
          <cell r="E67">
            <v>195604</v>
          </cell>
          <cell r="H67">
            <v>0</v>
          </cell>
          <cell r="L67">
            <v>0</v>
          </cell>
          <cell r="O67">
            <v>0</v>
          </cell>
          <cell r="R67">
            <v>0</v>
          </cell>
          <cell r="V67">
            <v>0</v>
          </cell>
          <cell r="Z67">
            <v>5669</v>
          </cell>
          <cell r="AJ67">
            <v>0</v>
          </cell>
          <cell r="AR67">
            <v>5669</v>
          </cell>
        </row>
        <row r="69">
          <cell r="E69">
            <v>179838</v>
          </cell>
          <cell r="H69">
            <v>0</v>
          </cell>
          <cell r="L69">
            <v>0</v>
          </cell>
          <cell r="O69">
            <v>0</v>
          </cell>
          <cell r="R69">
            <v>0</v>
          </cell>
          <cell r="V69">
            <v>0</v>
          </cell>
          <cell r="Z69">
            <v>2980</v>
          </cell>
          <cell r="AJ69">
            <v>0</v>
          </cell>
          <cell r="AR69">
            <v>2980</v>
          </cell>
        </row>
        <row r="70">
          <cell r="E70">
            <v>930200</v>
          </cell>
          <cell r="H70">
            <v>0</v>
          </cell>
          <cell r="L70">
            <v>0</v>
          </cell>
          <cell r="O70">
            <v>0</v>
          </cell>
          <cell r="R70">
            <v>0</v>
          </cell>
          <cell r="V70">
            <v>0</v>
          </cell>
          <cell r="Z70">
            <v>8478</v>
          </cell>
          <cell r="AJ70">
            <v>2141</v>
          </cell>
          <cell r="AR70">
            <v>10619</v>
          </cell>
        </row>
        <row r="71">
          <cell r="E71">
            <v>266863</v>
          </cell>
          <cell r="H71">
            <v>0</v>
          </cell>
          <cell r="L71">
            <v>0</v>
          </cell>
          <cell r="O71">
            <v>0</v>
          </cell>
          <cell r="R71">
            <v>0</v>
          </cell>
          <cell r="V71">
            <v>0</v>
          </cell>
          <cell r="Z71">
            <v>6364</v>
          </cell>
          <cell r="AJ71">
            <v>2232</v>
          </cell>
          <cell r="AR71">
            <v>8596</v>
          </cell>
        </row>
        <row r="72">
          <cell r="E72">
            <v>124462</v>
          </cell>
          <cell r="H72">
            <v>0</v>
          </cell>
          <cell r="L72">
            <v>0</v>
          </cell>
          <cell r="O72">
            <v>0</v>
          </cell>
          <cell r="R72">
            <v>0</v>
          </cell>
          <cell r="V72">
            <v>0</v>
          </cell>
          <cell r="Z72">
            <v>6503</v>
          </cell>
          <cell r="AJ72">
            <v>1472</v>
          </cell>
          <cell r="AR72">
            <v>7975</v>
          </cell>
        </row>
        <row r="73">
          <cell r="E73">
            <v>837913</v>
          </cell>
          <cell r="Z73">
            <v>69671</v>
          </cell>
          <cell r="AJ73">
            <v>39761</v>
          </cell>
          <cell r="AR73">
            <v>109432</v>
          </cell>
        </row>
        <row r="74">
          <cell r="E74">
            <v>461238</v>
          </cell>
          <cell r="H74">
            <v>0</v>
          </cell>
          <cell r="L74">
            <v>0</v>
          </cell>
          <cell r="O74">
            <v>0</v>
          </cell>
          <cell r="R74">
            <v>8445</v>
          </cell>
          <cell r="V74">
            <v>0</v>
          </cell>
          <cell r="Z74">
            <v>58259</v>
          </cell>
          <cell r="AJ74">
            <v>12583</v>
          </cell>
          <cell r="AR74">
            <v>79287</v>
          </cell>
        </row>
        <row r="75">
          <cell r="E75">
            <v>581726</v>
          </cell>
          <cell r="H75">
            <v>0</v>
          </cell>
          <cell r="L75">
            <v>0</v>
          </cell>
          <cell r="O75">
            <v>0</v>
          </cell>
          <cell r="R75">
            <v>0</v>
          </cell>
          <cell r="V75">
            <v>0</v>
          </cell>
          <cell r="Z75">
            <v>43983</v>
          </cell>
          <cell r="AJ75">
            <v>12288</v>
          </cell>
          <cell r="AR75">
            <v>56271</v>
          </cell>
        </row>
        <row r="76">
          <cell r="E76">
            <v>139807</v>
          </cell>
          <cell r="H76">
            <v>0</v>
          </cell>
          <cell r="L76">
            <v>0</v>
          </cell>
          <cell r="O76">
            <v>0</v>
          </cell>
          <cell r="R76">
            <v>20000</v>
          </cell>
          <cell r="V76">
            <v>0</v>
          </cell>
          <cell r="Z76">
            <v>8484</v>
          </cell>
          <cell r="AJ76">
            <v>0</v>
          </cell>
          <cell r="AR76">
            <v>28484</v>
          </cell>
        </row>
        <row r="77">
          <cell r="E77">
            <v>395863</v>
          </cell>
          <cell r="H77">
            <v>0</v>
          </cell>
          <cell r="O77">
            <v>0</v>
          </cell>
          <cell r="R77">
            <v>0</v>
          </cell>
          <cell r="V77">
            <v>0</v>
          </cell>
          <cell r="Z77">
            <v>41958</v>
          </cell>
          <cell r="AJ77">
            <v>2254</v>
          </cell>
          <cell r="AR77">
            <v>44212</v>
          </cell>
        </row>
        <row r="78">
          <cell r="E78">
            <v>767913</v>
          </cell>
          <cell r="H78">
            <v>0</v>
          </cell>
          <cell r="L78">
            <v>0</v>
          </cell>
          <cell r="O78">
            <v>0</v>
          </cell>
          <cell r="R78">
            <v>9000</v>
          </cell>
          <cell r="V78">
            <v>0</v>
          </cell>
          <cell r="Z78">
            <v>16441</v>
          </cell>
          <cell r="AJ78">
            <v>2584</v>
          </cell>
          <cell r="AR78">
            <v>28025</v>
          </cell>
        </row>
        <row r="79">
          <cell r="E79">
            <v>44074</v>
          </cell>
          <cell r="H79">
            <v>0</v>
          </cell>
          <cell r="O79">
            <v>0</v>
          </cell>
          <cell r="R79">
            <v>0</v>
          </cell>
          <cell r="V79">
            <v>0</v>
          </cell>
          <cell r="Z79">
            <v>3345</v>
          </cell>
          <cell r="AJ79">
            <v>678</v>
          </cell>
          <cell r="AR79">
            <v>4023</v>
          </cell>
        </row>
        <row r="80">
          <cell r="E80">
            <v>135409</v>
          </cell>
          <cell r="H80">
            <v>0</v>
          </cell>
          <cell r="L80">
            <v>0</v>
          </cell>
          <cell r="O80">
            <v>0</v>
          </cell>
          <cell r="R80">
            <v>0</v>
          </cell>
          <cell r="V80">
            <v>0</v>
          </cell>
          <cell r="Z80">
            <v>3072</v>
          </cell>
          <cell r="AJ80">
            <v>231</v>
          </cell>
          <cell r="AR80">
            <v>3303</v>
          </cell>
        </row>
        <row r="81">
          <cell r="E81">
            <v>60811</v>
          </cell>
          <cell r="H81">
            <v>0</v>
          </cell>
          <cell r="L81">
            <v>0</v>
          </cell>
          <cell r="O81">
            <v>0</v>
          </cell>
          <cell r="R81">
            <v>0</v>
          </cell>
          <cell r="V81">
            <v>0</v>
          </cell>
          <cell r="Z81">
            <v>4784</v>
          </cell>
          <cell r="AJ81">
            <v>1130</v>
          </cell>
          <cell r="AR81">
            <v>5914</v>
          </cell>
        </row>
        <row r="82">
          <cell r="E82">
            <v>957102</v>
          </cell>
          <cell r="H82">
            <v>0</v>
          </cell>
          <cell r="L82">
            <v>0</v>
          </cell>
          <cell r="O82">
            <v>0</v>
          </cell>
          <cell r="R82">
            <v>32500</v>
          </cell>
          <cell r="V82">
            <v>0</v>
          </cell>
          <cell r="Z82">
            <v>135050</v>
          </cell>
          <cell r="AJ82">
            <v>31648</v>
          </cell>
          <cell r="AR82">
            <v>199198</v>
          </cell>
        </row>
        <row r="83">
          <cell r="E83">
            <v>121067</v>
          </cell>
          <cell r="H83">
            <v>0</v>
          </cell>
          <cell r="O83">
            <v>0</v>
          </cell>
          <cell r="R83">
            <v>0</v>
          </cell>
          <cell r="V83">
            <v>0</v>
          </cell>
          <cell r="Z83">
            <v>6154</v>
          </cell>
          <cell r="AJ83">
            <v>494</v>
          </cell>
          <cell r="AR83">
            <v>6648</v>
          </cell>
        </row>
        <row r="84">
          <cell r="E84">
            <v>189540</v>
          </cell>
          <cell r="H84">
            <v>0</v>
          </cell>
          <cell r="L84">
            <v>0</v>
          </cell>
          <cell r="O84">
            <v>0</v>
          </cell>
          <cell r="R84">
            <v>0</v>
          </cell>
          <cell r="V84">
            <v>0</v>
          </cell>
          <cell r="Z84">
            <v>9420</v>
          </cell>
          <cell r="AJ84">
            <v>5182</v>
          </cell>
          <cell r="AR84">
            <v>14602</v>
          </cell>
        </row>
        <row r="85">
          <cell r="E85">
            <v>129274</v>
          </cell>
          <cell r="H85">
            <v>0</v>
          </cell>
          <cell r="L85">
            <v>0</v>
          </cell>
          <cell r="O85">
            <v>0</v>
          </cell>
          <cell r="R85">
            <v>0</v>
          </cell>
          <cell r="V85">
            <v>0</v>
          </cell>
          <cell r="Z85">
            <v>14970</v>
          </cell>
          <cell r="AJ85">
            <v>4241</v>
          </cell>
          <cell r="AR85">
            <v>19211</v>
          </cell>
        </row>
        <row r="86">
          <cell r="E86">
            <v>73138</v>
          </cell>
          <cell r="H86">
            <v>0</v>
          </cell>
          <cell r="O86">
            <v>0</v>
          </cell>
          <cell r="R86">
            <v>0</v>
          </cell>
          <cell r="V86">
            <v>0</v>
          </cell>
          <cell r="Z86">
            <v>306</v>
          </cell>
          <cell r="AJ86">
            <v>0</v>
          </cell>
          <cell r="AR86">
            <v>306</v>
          </cell>
        </row>
        <row r="87">
          <cell r="E87">
            <v>42705</v>
          </cell>
          <cell r="H87">
            <v>0</v>
          </cell>
          <cell r="L87">
            <v>0</v>
          </cell>
          <cell r="O87">
            <v>0</v>
          </cell>
          <cell r="R87">
            <v>0</v>
          </cell>
          <cell r="V87">
            <v>0</v>
          </cell>
          <cell r="Z87">
            <v>4531</v>
          </cell>
          <cell r="AJ87">
            <v>468</v>
          </cell>
          <cell r="AR87">
            <v>4999</v>
          </cell>
        </row>
        <row r="88">
          <cell r="E88">
            <v>356498</v>
          </cell>
          <cell r="H88">
            <v>0</v>
          </cell>
          <cell r="L88">
            <v>0</v>
          </cell>
          <cell r="O88">
            <v>0</v>
          </cell>
          <cell r="R88">
            <v>0</v>
          </cell>
          <cell r="V88">
            <v>0</v>
          </cell>
          <cell r="Z88">
            <v>32084</v>
          </cell>
          <cell r="AJ88">
            <v>4291</v>
          </cell>
          <cell r="AR88">
            <v>36375</v>
          </cell>
        </row>
        <row r="89">
          <cell r="R89">
            <v>197246</v>
          </cell>
          <cell r="Z89">
            <v>46521</v>
          </cell>
          <cell r="AR89">
            <v>243767</v>
          </cell>
        </row>
        <row r="90">
          <cell r="R90">
            <v>15000</v>
          </cell>
          <cell r="Z90">
            <v>12170</v>
          </cell>
          <cell r="AR90">
            <v>27170</v>
          </cell>
        </row>
        <row r="91">
          <cell r="H91">
            <v>125115954</v>
          </cell>
          <cell r="L91">
            <v>0</v>
          </cell>
          <cell r="O91">
            <v>647138</v>
          </cell>
          <cell r="R91">
            <v>0</v>
          </cell>
          <cell r="V91">
            <v>0</v>
          </cell>
          <cell r="AD91">
            <v>0</v>
          </cell>
          <cell r="AJ91">
            <v>200045</v>
          </cell>
          <cell r="AR91">
            <v>125963137</v>
          </cell>
        </row>
        <row r="93">
          <cell r="E93">
            <v>0</v>
          </cell>
          <cell r="H93">
            <v>0</v>
          </cell>
          <cell r="L93">
            <v>23104788</v>
          </cell>
          <cell r="O93">
            <v>0</v>
          </cell>
          <cell r="R93">
            <v>0</v>
          </cell>
          <cell r="V93">
            <v>0</v>
          </cell>
          <cell r="AJ93">
            <v>0</v>
          </cell>
          <cell r="AR93">
            <v>23104788</v>
          </cell>
        </row>
        <row r="94">
          <cell r="H94">
            <v>0</v>
          </cell>
          <cell r="L94">
            <v>0</v>
          </cell>
          <cell r="O94">
            <v>0</v>
          </cell>
          <cell r="R94">
            <v>0</v>
          </cell>
          <cell r="V94">
            <v>0</v>
          </cell>
          <cell r="AD94">
            <v>0</v>
          </cell>
          <cell r="AJ94">
            <v>58213</v>
          </cell>
          <cell r="AR94">
            <v>58213</v>
          </cell>
        </row>
        <row r="95">
          <cell r="E95">
            <v>0</v>
          </cell>
          <cell r="H95">
            <v>0</v>
          </cell>
          <cell r="L95">
            <v>1959245</v>
          </cell>
          <cell r="O95">
            <v>0</v>
          </cell>
          <cell r="R95">
            <v>0</v>
          </cell>
          <cell r="V95">
            <v>0</v>
          </cell>
          <cell r="Z95">
            <v>3108</v>
          </cell>
          <cell r="AJ95">
            <v>2698</v>
          </cell>
          <cell r="AR95">
            <v>1965051</v>
          </cell>
        </row>
        <row r="96">
          <cell r="E96">
            <v>0</v>
          </cell>
          <cell r="AR96">
            <v>0</v>
          </cell>
        </row>
      </sheetData>
      <sheetData sheetId="7">
        <row r="7">
          <cell r="F7">
            <v>369916</v>
          </cell>
          <cell r="K7">
            <v>0</v>
          </cell>
          <cell r="N7">
            <v>0</v>
          </cell>
          <cell r="S7">
            <v>0</v>
          </cell>
          <cell r="AD7">
            <v>0</v>
          </cell>
          <cell r="BA7">
            <v>369916</v>
          </cell>
        </row>
        <row r="8">
          <cell r="F8">
            <v>37041</v>
          </cell>
          <cell r="K8">
            <v>0</v>
          </cell>
          <cell r="N8">
            <v>0</v>
          </cell>
          <cell r="S8">
            <v>0</v>
          </cell>
          <cell r="AD8">
            <v>0</v>
          </cell>
          <cell r="AE8">
            <v>379</v>
          </cell>
          <cell r="BA8">
            <v>37420</v>
          </cell>
        </row>
        <row r="9">
          <cell r="F9">
            <v>4722</v>
          </cell>
          <cell r="K9">
            <v>0</v>
          </cell>
          <cell r="N9">
            <v>0</v>
          </cell>
          <cell r="S9">
            <v>0</v>
          </cell>
          <cell r="AD9">
            <v>0</v>
          </cell>
          <cell r="BA9">
            <v>4722</v>
          </cell>
        </row>
        <row r="10">
          <cell r="F10">
            <v>305857</v>
          </cell>
          <cell r="K10">
            <v>0</v>
          </cell>
          <cell r="N10">
            <v>0</v>
          </cell>
          <cell r="S10">
            <v>0</v>
          </cell>
          <cell r="AD10">
            <v>0</v>
          </cell>
          <cell r="BA10">
            <v>305857</v>
          </cell>
        </row>
        <row r="11">
          <cell r="F11">
            <v>328522</v>
          </cell>
          <cell r="K11">
            <v>52845</v>
          </cell>
          <cell r="N11">
            <v>0</v>
          </cell>
          <cell r="S11">
            <v>190431</v>
          </cell>
          <cell r="AD11">
            <v>0</v>
          </cell>
          <cell r="BA11">
            <v>571798</v>
          </cell>
        </row>
        <row r="12">
          <cell r="F12">
            <v>752180</v>
          </cell>
          <cell r="K12">
            <v>2908</v>
          </cell>
          <cell r="N12">
            <v>1053</v>
          </cell>
          <cell r="S12">
            <v>0</v>
          </cell>
          <cell r="AD12">
            <v>0</v>
          </cell>
          <cell r="BA12">
            <v>756141</v>
          </cell>
        </row>
        <row r="14">
          <cell r="F14">
            <v>42866</v>
          </cell>
          <cell r="K14">
            <v>73588</v>
          </cell>
          <cell r="N14">
            <v>57</v>
          </cell>
          <cell r="S14">
            <v>744522</v>
          </cell>
          <cell r="AD14">
            <v>0</v>
          </cell>
          <cell r="BA14">
            <v>861033</v>
          </cell>
        </row>
        <row r="15">
          <cell r="F15">
            <v>23732820</v>
          </cell>
          <cell r="K15">
            <v>0</v>
          </cell>
          <cell r="N15">
            <v>0</v>
          </cell>
          <cell r="S15">
            <v>0</v>
          </cell>
          <cell r="AD15">
            <v>0</v>
          </cell>
          <cell r="BA15">
            <v>23732820</v>
          </cell>
        </row>
        <row r="16">
          <cell r="F16">
            <v>2527601</v>
          </cell>
          <cell r="K16">
            <v>0</v>
          </cell>
          <cell r="N16">
            <v>0</v>
          </cell>
          <cell r="S16">
            <v>0</v>
          </cell>
          <cell r="AD16">
            <v>0</v>
          </cell>
          <cell r="BA16">
            <v>2527601</v>
          </cell>
        </row>
        <row r="17">
          <cell r="F17">
            <v>32234</v>
          </cell>
          <cell r="K17">
            <v>0</v>
          </cell>
          <cell r="N17">
            <v>7023</v>
          </cell>
          <cell r="S17">
            <v>1041966</v>
          </cell>
          <cell r="AD17">
            <v>0</v>
          </cell>
          <cell r="BA17">
            <v>1081223</v>
          </cell>
        </row>
        <row r="18">
          <cell r="F18">
            <v>610640</v>
          </cell>
          <cell r="K18">
            <v>140139</v>
          </cell>
          <cell r="N18">
            <v>0</v>
          </cell>
          <cell r="S18">
            <v>82089</v>
          </cell>
          <cell r="AD18">
            <v>0</v>
          </cell>
          <cell r="BA18">
            <v>832868</v>
          </cell>
        </row>
        <row r="19">
          <cell r="F19">
            <v>561617</v>
          </cell>
          <cell r="K19">
            <v>103156</v>
          </cell>
          <cell r="N19">
            <v>3595961</v>
          </cell>
          <cell r="S19">
            <v>755486</v>
          </cell>
          <cell r="AD19">
            <v>0</v>
          </cell>
          <cell r="BA19">
            <v>5016220</v>
          </cell>
        </row>
        <row r="20">
          <cell r="F20">
            <v>113013</v>
          </cell>
          <cell r="K20">
            <v>0</v>
          </cell>
          <cell r="N20">
            <v>0</v>
          </cell>
          <cell r="S20">
            <v>0</v>
          </cell>
          <cell r="AD20">
            <v>0</v>
          </cell>
          <cell r="BA20">
            <v>113013</v>
          </cell>
        </row>
        <row r="22">
          <cell r="F22">
            <v>512930</v>
          </cell>
          <cell r="K22">
            <v>39140</v>
          </cell>
          <cell r="N22">
            <v>77148</v>
          </cell>
          <cell r="S22">
            <v>422932</v>
          </cell>
          <cell r="AD22">
            <v>0</v>
          </cell>
          <cell r="BA22">
            <v>1052150</v>
          </cell>
        </row>
        <row r="23">
          <cell r="F23">
            <v>1103998</v>
          </cell>
          <cell r="K23">
            <v>98</v>
          </cell>
          <cell r="N23">
            <v>0</v>
          </cell>
          <cell r="S23">
            <v>0</v>
          </cell>
          <cell r="AD23">
            <v>0</v>
          </cell>
          <cell r="BA23">
            <v>1104096</v>
          </cell>
        </row>
        <row r="24">
          <cell r="F24">
            <v>402398</v>
          </cell>
          <cell r="K24">
            <v>13870</v>
          </cell>
          <cell r="N24">
            <v>0</v>
          </cell>
          <cell r="S24">
            <v>1118815</v>
          </cell>
          <cell r="AD24">
            <v>0</v>
          </cell>
          <cell r="BA24">
            <v>1535083</v>
          </cell>
        </row>
        <row r="25">
          <cell r="F25">
            <v>608477</v>
          </cell>
          <cell r="K25">
            <v>0</v>
          </cell>
          <cell r="N25">
            <v>0</v>
          </cell>
          <cell r="S25">
            <v>406389</v>
          </cell>
          <cell r="AD25">
            <v>0</v>
          </cell>
          <cell r="AJ25">
            <v>8755</v>
          </cell>
          <cell r="BA25">
            <v>1023621</v>
          </cell>
        </row>
        <row r="27">
          <cell r="F27">
            <v>208900</v>
          </cell>
          <cell r="K27">
            <v>0</v>
          </cell>
          <cell r="N27">
            <v>11796</v>
          </cell>
          <cell r="S27">
            <v>208711</v>
          </cell>
          <cell r="AD27">
            <v>0</v>
          </cell>
          <cell r="AJ27">
            <v>0</v>
          </cell>
          <cell r="BA27">
            <v>429407</v>
          </cell>
        </row>
        <row r="28">
          <cell r="F28">
            <v>124552</v>
          </cell>
          <cell r="K28">
            <v>0</v>
          </cell>
          <cell r="N28">
            <v>0</v>
          </cell>
          <cell r="S28">
            <v>0</v>
          </cell>
          <cell r="AD28">
            <v>0</v>
          </cell>
          <cell r="BA28">
            <v>124552</v>
          </cell>
        </row>
        <row r="29">
          <cell r="F29">
            <v>230857</v>
          </cell>
          <cell r="K29">
            <v>0</v>
          </cell>
          <cell r="N29">
            <v>936905</v>
          </cell>
          <cell r="S29">
            <v>0</v>
          </cell>
          <cell r="AD29">
            <v>0</v>
          </cell>
          <cell r="AJ29">
            <v>863410</v>
          </cell>
          <cell r="AM29">
            <v>814867</v>
          </cell>
          <cell r="BA29">
            <v>2846039</v>
          </cell>
        </row>
        <row r="31">
          <cell r="F31">
            <v>104419</v>
          </cell>
          <cell r="K31">
            <v>0</v>
          </cell>
          <cell r="N31">
            <v>64219</v>
          </cell>
          <cell r="S31">
            <v>0</v>
          </cell>
          <cell r="W31">
            <v>7301332</v>
          </cell>
          <cell r="AD31">
            <v>0</v>
          </cell>
          <cell r="AJ31">
            <v>0</v>
          </cell>
          <cell r="BA31">
            <v>7469970</v>
          </cell>
        </row>
        <row r="32">
          <cell r="F32">
            <v>529021</v>
          </cell>
          <cell r="K32">
            <v>0</v>
          </cell>
          <cell r="N32">
            <v>0</v>
          </cell>
          <cell r="S32">
            <v>0</v>
          </cell>
          <cell r="W32">
            <v>0</v>
          </cell>
          <cell r="AD32">
            <v>0</v>
          </cell>
          <cell r="AJ32">
            <v>0</v>
          </cell>
          <cell r="BA32">
            <v>529021</v>
          </cell>
        </row>
        <row r="33">
          <cell r="F33">
            <v>212198</v>
          </cell>
          <cell r="K33">
            <v>262103</v>
          </cell>
          <cell r="N33">
            <v>51795</v>
          </cell>
          <cell r="S33">
            <v>0</v>
          </cell>
          <cell r="AD33">
            <v>0</v>
          </cell>
          <cell r="AJ33">
            <v>0</v>
          </cell>
          <cell r="BA33">
            <v>526096</v>
          </cell>
        </row>
        <row r="34">
          <cell r="F34">
            <v>103933</v>
          </cell>
          <cell r="K34">
            <v>204404</v>
          </cell>
          <cell r="N34">
            <v>106572</v>
          </cell>
          <cell r="S34">
            <v>0</v>
          </cell>
          <cell r="AD34">
            <v>0</v>
          </cell>
          <cell r="AJ34">
            <v>20516</v>
          </cell>
          <cell r="BA34">
            <v>435425</v>
          </cell>
        </row>
        <row r="35">
          <cell r="F35">
            <v>28486</v>
          </cell>
          <cell r="K35">
            <v>0</v>
          </cell>
          <cell r="N35">
            <v>0</v>
          </cell>
          <cell r="S35">
            <v>2250</v>
          </cell>
          <cell r="AD35">
            <v>0</v>
          </cell>
          <cell r="BA35">
            <v>30736</v>
          </cell>
        </row>
        <row r="36">
          <cell r="F36">
            <v>118031</v>
          </cell>
          <cell r="K36">
            <v>0</v>
          </cell>
          <cell r="N36">
            <v>242</v>
          </cell>
          <cell r="S36">
            <v>21321</v>
          </cell>
          <cell r="AD36">
            <v>0</v>
          </cell>
          <cell r="BA36">
            <v>139594</v>
          </cell>
        </row>
        <row r="37">
          <cell r="F37">
            <v>148993</v>
          </cell>
          <cell r="K37">
            <v>116141</v>
          </cell>
          <cell r="N37">
            <v>2392982</v>
          </cell>
          <cell r="S37">
            <v>698707</v>
          </cell>
          <cell r="W37">
            <v>0</v>
          </cell>
          <cell r="AD37">
            <v>0</v>
          </cell>
          <cell r="BA37">
            <v>3356823</v>
          </cell>
        </row>
        <row r="38">
          <cell r="F38">
            <v>150546</v>
          </cell>
          <cell r="K38">
            <v>37079</v>
          </cell>
          <cell r="N38">
            <v>0</v>
          </cell>
          <cell r="S38">
            <v>5700</v>
          </cell>
          <cell r="AD38">
            <v>0</v>
          </cell>
          <cell r="BA38">
            <v>193325</v>
          </cell>
        </row>
        <row r="39">
          <cell r="F39">
            <v>48116</v>
          </cell>
          <cell r="K39">
            <v>0</v>
          </cell>
          <cell r="N39">
            <v>0</v>
          </cell>
          <cell r="S39">
            <v>0</v>
          </cell>
          <cell r="AD39">
            <v>0</v>
          </cell>
          <cell r="BA39">
            <v>48116</v>
          </cell>
        </row>
        <row r="40">
          <cell r="F40">
            <v>220261</v>
          </cell>
          <cell r="K40">
            <v>0</v>
          </cell>
          <cell r="N40">
            <v>0</v>
          </cell>
          <cell r="S40">
            <v>0</v>
          </cell>
          <cell r="AD40">
            <v>0</v>
          </cell>
          <cell r="BA40">
            <v>220261</v>
          </cell>
        </row>
        <row r="41">
          <cell r="F41">
            <v>0</v>
          </cell>
          <cell r="K41">
            <v>0</v>
          </cell>
          <cell r="N41">
            <v>0</v>
          </cell>
          <cell r="S41">
            <v>0</v>
          </cell>
          <cell r="AD41">
            <v>0</v>
          </cell>
          <cell r="BA41">
            <v>0</v>
          </cell>
        </row>
        <row r="42">
          <cell r="F42">
            <v>863436</v>
          </cell>
          <cell r="K42">
            <v>0</v>
          </cell>
          <cell r="N42">
            <v>0</v>
          </cell>
          <cell r="S42">
            <v>0</v>
          </cell>
          <cell r="AD42">
            <v>0</v>
          </cell>
          <cell r="BA42">
            <v>863436</v>
          </cell>
        </row>
        <row r="43">
          <cell r="F43">
            <v>68884</v>
          </cell>
          <cell r="K43">
            <v>0</v>
          </cell>
          <cell r="N43">
            <v>0</v>
          </cell>
          <cell r="S43">
            <v>0</v>
          </cell>
          <cell r="AD43">
            <v>0</v>
          </cell>
          <cell r="BA43">
            <v>68884</v>
          </cell>
        </row>
        <row r="44">
          <cell r="F44">
            <v>447827</v>
          </cell>
          <cell r="K44">
            <v>5528</v>
          </cell>
          <cell r="N44">
            <v>0</v>
          </cell>
          <cell r="S44">
            <v>0</v>
          </cell>
          <cell r="AD44">
            <v>0</v>
          </cell>
          <cell r="BA44">
            <v>453355</v>
          </cell>
        </row>
        <row r="45">
          <cell r="F45">
            <v>159733</v>
          </cell>
          <cell r="K45">
            <v>0</v>
          </cell>
          <cell r="N45">
            <v>0</v>
          </cell>
          <cell r="S45">
            <v>0</v>
          </cell>
          <cell r="AD45">
            <v>0</v>
          </cell>
          <cell r="BA45">
            <v>159733</v>
          </cell>
        </row>
        <row r="46">
          <cell r="F46">
            <v>69100</v>
          </cell>
          <cell r="K46">
            <v>0</v>
          </cell>
          <cell r="N46">
            <v>0</v>
          </cell>
          <cell r="S46">
            <v>0</v>
          </cell>
          <cell r="AD46">
            <v>0</v>
          </cell>
          <cell r="AJ46">
            <v>0</v>
          </cell>
          <cell r="BA46">
            <v>69100</v>
          </cell>
        </row>
        <row r="47">
          <cell r="F47">
            <v>22925</v>
          </cell>
          <cell r="K47">
            <v>0</v>
          </cell>
          <cell r="N47">
            <v>0</v>
          </cell>
          <cell r="S47">
            <v>0</v>
          </cell>
          <cell r="AD47">
            <v>0</v>
          </cell>
          <cell r="BA47">
            <v>22925</v>
          </cell>
        </row>
        <row r="50">
          <cell r="F50">
            <v>0</v>
          </cell>
          <cell r="K50">
            <v>0</v>
          </cell>
          <cell r="N50">
            <v>0</v>
          </cell>
          <cell r="S50">
            <v>0</v>
          </cell>
          <cell r="AD50">
            <v>0</v>
          </cell>
          <cell r="BA50">
            <v>0</v>
          </cell>
        </row>
        <row r="51">
          <cell r="F51">
            <v>1822</v>
          </cell>
          <cell r="K51">
            <v>0</v>
          </cell>
          <cell r="S51">
            <v>0</v>
          </cell>
          <cell r="BA51">
            <v>1822</v>
          </cell>
        </row>
        <row r="52">
          <cell r="F52">
            <v>2792</v>
          </cell>
          <cell r="K52">
            <v>0</v>
          </cell>
          <cell r="S52">
            <v>96</v>
          </cell>
          <cell r="BA52">
            <v>2888</v>
          </cell>
        </row>
        <row r="54">
          <cell r="F54">
            <v>9332</v>
          </cell>
          <cell r="K54">
            <v>0</v>
          </cell>
          <cell r="N54">
            <v>0</v>
          </cell>
          <cell r="S54">
            <v>2145796</v>
          </cell>
          <cell r="AD54">
            <v>0</v>
          </cell>
          <cell r="AJ54">
            <v>0</v>
          </cell>
          <cell r="BA54">
            <v>2155128</v>
          </cell>
        </row>
        <row r="55">
          <cell r="F55">
            <v>17560</v>
          </cell>
          <cell r="K55">
            <v>0</v>
          </cell>
          <cell r="N55">
            <v>0</v>
          </cell>
          <cell r="S55">
            <v>0</v>
          </cell>
          <cell r="AD55">
            <v>0</v>
          </cell>
          <cell r="BA55">
            <v>17560</v>
          </cell>
        </row>
        <row r="56">
          <cell r="F56">
            <v>2838</v>
          </cell>
          <cell r="K56">
            <v>0</v>
          </cell>
          <cell r="N56">
            <v>0</v>
          </cell>
          <cell r="S56">
            <v>0</v>
          </cell>
          <cell r="AD56">
            <v>0</v>
          </cell>
          <cell r="BA56">
            <v>2838</v>
          </cell>
        </row>
        <row r="57">
          <cell r="F57">
            <v>4087</v>
          </cell>
          <cell r="K57">
            <v>0</v>
          </cell>
          <cell r="N57">
            <v>0</v>
          </cell>
          <cell r="S57">
            <v>77000</v>
          </cell>
          <cell r="AD57">
            <v>0</v>
          </cell>
          <cell r="BA57">
            <v>81087</v>
          </cell>
        </row>
        <row r="58">
          <cell r="F58">
            <v>12949</v>
          </cell>
          <cell r="K58">
            <v>0</v>
          </cell>
          <cell r="N58">
            <v>0</v>
          </cell>
          <cell r="S58">
            <v>0</v>
          </cell>
          <cell r="AD58">
            <v>0</v>
          </cell>
          <cell r="BA58">
            <v>12949</v>
          </cell>
        </row>
        <row r="59">
          <cell r="F59">
            <v>972</v>
          </cell>
          <cell r="K59">
            <v>0</v>
          </cell>
          <cell r="N59">
            <v>0</v>
          </cell>
          <cell r="S59">
            <v>115031</v>
          </cell>
          <cell r="AD59">
            <v>0</v>
          </cell>
          <cell r="BA59">
            <v>116003</v>
          </cell>
        </row>
        <row r="60">
          <cell r="F60">
            <v>3771</v>
          </cell>
          <cell r="BA60">
            <v>3771</v>
          </cell>
        </row>
        <row r="61">
          <cell r="F61">
            <v>5466</v>
          </cell>
          <cell r="K61">
            <v>0</v>
          </cell>
          <cell r="N61">
            <v>0</v>
          </cell>
          <cell r="S61">
            <v>11581</v>
          </cell>
          <cell r="AD61">
            <v>0</v>
          </cell>
          <cell r="BA61">
            <v>17047</v>
          </cell>
        </row>
        <row r="62">
          <cell r="F62">
            <v>4955</v>
          </cell>
          <cell r="BA62">
            <v>4955</v>
          </cell>
        </row>
        <row r="63">
          <cell r="F63">
            <v>19006</v>
          </cell>
          <cell r="K63">
            <v>0</v>
          </cell>
          <cell r="N63">
            <v>0</v>
          </cell>
          <cell r="S63">
            <v>678652</v>
          </cell>
          <cell r="AD63">
            <v>0</v>
          </cell>
          <cell r="BA63">
            <v>697658</v>
          </cell>
        </row>
        <row r="64">
          <cell r="F64">
            <v>3624</v>
          </cell>
          <cell r="K64">
            <v>0</v>
          </cell>
          <cell r="N64">
            <v>0</v>
          </cell>
          <cell r="S64">
            <v>0</v>
          </cell>
          <cell r="AD64">
            <v>0</v>
          </cell>
          <cell r="BA64">
            <v>3624</v>
          </cell>
        </row>
        <row r="65">
          <cell r="F65">
            <v>4000</v>
          </cell>
          <cell r="K65">
            <v>0</v>
          </cell>
          <cell r="N65">
            <v>0</v>
          </cell>
          <cell r="S65">
            <v>0</v>
          </cell>
          <cell r="BA65">
            <v>4000</v>
          </cell>
        </row>
        <row r="66">
          <cell r="F66">
            <v>1732</v>
          </cell>
          <cell r="K66">
            <v>0</v>
          </cell>
          <cell r="N66">
            <v>0</v>
          </cell>
          <cell r="S66">
            <v>69308</v>
          </cell>
          <cell r="AD66">
            <v>0</v>
          </cell>
          <cell r="BA66">
            <v>71040</v>
          </cell>
        </row>
        <row r="67">
          <cell r="F67">
            <v>2854</v>
          </cell>
          <cell r="K67">
            <v>54641</v>
          </cell>
          <cell r="N67">
            <v>0</v>
          </cell>
          <cell r="S67">
            <v>0</v>
          </cell>
          <cell r="AD67">
            <v>0</v>
          </cell>
          <cell r="BA67">
            <v>57495</v>
          </cell>
        </row>
        <row r="69">
          <cell r="F69">
            <v>1666</v>
          </cell>
          <cell r="K69">
            <v>0</v>
          </cell>
          <cell r="N69">
            <v>0</v>
          </cell>
          <cell r="S69">
            <v>678778</v>
          </cell>
          <cell r="AD69">
            <v>0</v>
          </cell>
          <cell r="BA69">
            <v>680444</v>
          </cell>
        </row>
        <row r="70">
          <cell r="F70">
            <v>4961</v>
          </cell>
          <cell r="K70">
            <v>0</v>
          </cell>
          <cell r="N70">
            <v>0</v>
          </cell>
          <cell r="S70">
            <v>0</v>
          </cell>
          <cell r="AD70">
            <v>0</v>
          </cell>
          <cell r="BA70">
            <v>4961</v>
          </cell>
        </row>
        <row r="71">
          <cell r="F71">
            <v>5167</v>
          </cell>
          <cell r="K71">
            <v>0</v>
          </cell>
          <cell r="N71">
            <v>0</v>
          </cell>
          <cell r="S71">
            <v>0</v>
          </cell>
          <cell r="AD71">
            <v>0</v>
          </cell>
          <cell r="BA71">
            <v>5167</v>
          </cell>
        </row>
        <row r="72">
          <cell r="F72">
            <v>4086</v>
          </cell>
          <cell r="K72">
            <v>0</v>
          </cell>
          <cell r="N72">
            <v>0</v>
          </cell>
          <cell r="S72">
            <v>0</v>
          </cell>
          <cell r="AD72">
            <v>0</v>
          </cell>
          <cell r="BA72">
            <v>4086</v>
          </cell>
        </row>
        <row r="73">
          <cell r="F73">
            <v>51474</v>
          </cell>
          <cell r="BA73">
            <v>51474</v>
          </cell>
        </row>
        <row r="74">
          <cell r="F74">
            <v>36083</v>
          </cell>
          <cell r="K74">
            <v>0</v>
          </cell>
          <cell r="N74">
            <v>0</v>
          </cell>
          <cell r="S74">
            <v>0</v>
          </cell>
          <cell r="AD74">
            <v>0</v>
          </cell>
          <cell r="BA74">
            <v>36083</v>
          </cell>
        </row>
        <row r="75">
          <cell r="F75">
            <v>34888</v>
          </cell>
          <cell r="K75">
            <v>0</v>
          </cell>
          <cell r="N75">
            <v>0</v>
          </cell>
          <cell r="S75">
            <v>0</v>
          </cell>
          <cell r="AD75">
            <v>0</v>
          </cell>
          <cell r="BA75">
            <v>34888</v>
          </cell>
        </row>
        <row r="76">
          <cell r="F76">
            <v>4358</v>
          </cell>
          <cell r="K76">
            <v>0</v>
          </cell>
          <cell r="N76">
            <v>0</v>
          </cell>
          <cell r="S76">
            <v>0</v>
          </cell>
          <cell r="AD76">
            <v>0</v>
          </cell>
          <cell r="BA76">
            <v>4358</v>
          </cell>
        </row>
        <row r="77">
          <cell r="F77">
            <v>18998</v>
          </cell>
          <cell r="K77">
            <v>0</v>
          </cell>
          <cell r="N77">
            <v>16693</v>
          </cell>
          <cell r="BA77">
            <v>35691</v>
          </cell>
        </row>
        <row r="78">
          <cell r="F78">
            <v>0</v>
          </cell>
          <cell r="K78">
            <v>0</v>
          </cell>
          <cell r="N78">
            <v>0</v>
          </cell>
          <cell r="AD78">
            <v>0</v>
          </cell>
          <cell r="BA78">
            <v>0</v>
          </cell>
        </row>
        <row r="79">
          <cell r="F79">
            <v>2411</v>
          </cell>
          <cell r="K79">
            <v>0</v>
          </cell>
          <cell r="N79">
            <v>0</v>
          </cell>
          <cell r="BA79">
            <v>2411</v>
          </cell>
        </row>
        <row r="80">
          <cell r="F80">
            <v>1035</v>
          </cell>
          <cell r="K80">
            <v>0</v>
          </cell>
          <cell r="N80">
            <v>0</v>
          </cell>
          <cell r="S80">
            <v>0</v>
          </cell>
          <cell r="AD80">
            <v>0</v>
          </cell>
          <cell r="BA80">
            <v>1035</v>
          </cell>
        </row>
        <row r="81">
          <cell r="F81">
            <v>2467</v>
          </cell>
          <cell r="K81">
            <v>35616</v>
          </cell>
          <cell r="N81">
            <v>0</v>
          </cell>
          <cell r="S81">
            <v>0</v>
          </cell>
          <cell r="AD81">
            <v>0</v>
          </cell>
          <cell r="BA81">
            <v>38083</v>
          </cell>
        </row>
        <row r="82">
          <cell r="F82">
            <v>62957</v>
          </cell>
          <cell r="K82">
            <v>0</v>
          </cell>
          <cell r="N82">
            <v>0</v>
          </cell>
          <cell r="S82">
            <v>0</v>
          </cell>
          <cell r="AD82">
            <v>0</v>
          </cell>
          <cell r="BA82">
            <v>62957</v>
          </cell>
        </row>
        <row r="83">
          <cell r="F83">
            <v>2795</v>
          </cell>
          <cell r="BA83">
            <v>2795</v>
          </cell>
        </row>
        <row r="84">
          <cell r="F84">
            <v>4404</v>
          </cell>
          <cell r="K84">
            <v>0</v>
          </cell>
          <cell r="N84">
            <v>0</v>
          </cell>
          <cell r="S84">
            <v>27576</v>
          </cell>
          <cell r="AD84">
            <v>0</v>
          </cell>
          <cell r="BA84">
            <v>31980</v>
          </cell>
        </row>
        <row r="85">
          <cell r="F85">
            <v>6129</v>
          </cell>
          <cell r="K85">
            <v>0</v>
          </cell>
          <cell r="N85">
            <v>0</v>
          </cell>
          <cell r="S85">
            <v>0</v>
          </cell>
          <cell r="AD85">
            <v>0</v>
          </cell>
          <cell r="BA85">
            <v>6129</v>
          </cell>
        </row>
        <row r="86">
          <cell r="F86">
            <v>0</v>
          </cell>
          <cell r="BA86">
            <v>0</v>
          </cell>
        </row>
        <row r="87">
          <cell r="F87">
            <v>2287</v>
          </cell>
          <cell r="K87">
            <v>0</v>
          </cell>
          <cell r="N87">
            <v>0</v>
          </cell>
          <cell r="S87">
            <v>0</v>
          </cell>
          <cell r="AD87">
            <v>0</v>
          </cell>
          <cell r="BA87">
            <v>2287</v>
          </cell>
        </row>
        <row r="88">
          <cell r="F88">
            <v>17123</v>
          </cell>
          <cell r="K88">
            <v>0</v>
          </cell>
          <cell r="N88">
            <v>6979</v>
          </cell>
          <cell r="S88">
            <v>0</v>
          </cell>
          <cell r="AD88">
            <v>0</v>
          </cell>
          <cell r="BA88">
            <v>24102</v>
          </cell>
        </row>
        <row r="89">
          <cell r="F89">
            <v>1306</v>
          </cell>
          <cell r="BA89">
            <v>1306</v>
          </cell>
        </row>
        <row r="90">
          <cell r="F90">
            <v>542</v>
          </cell>
          <cell r="BA90">
            <v>542</v>
          </cell>
        </row>
        <row r="91">
          <cell r="F91">
            <v>0</v>
          </cell>
          <cell r="K91">
            <v>0</v>
          </cell>
          <cell r="N91">
            <v>8546585</v>
          </cell>
          <cell r="S91">
            <v>1847581</v>
          </cell>
          <cell r="AD91">
            <v>0</v>
          </cell>
          <cell r="AG91">
            <v>15298000</v>
          </cell>
          <cell r="AJ91">
            <v>0</v>
          </cell>
          <cell r="BA91">
            <v>25692166</v>
          </cell>
        </row>
        <row r="93">
          <cell r="K93">
            <v>0</v>
          </cell>
          <cell r="S93">
            <v>0</v>
          </cell>
          <cell r="AD93">
            <v>0</v>
          </cell>
          <cell r="AJ93">
            <v>0</v>
          </cell>
          <cell r="AQ93">
            <v>428619518</v>
          </cell>
          <cell r="BA93">
            <v>428619518</v>
          </cell>
        </row>
        <row r="94">
          <cell r="K94">
            <v>0</v>
          </cell>
          <cell r="S94">
            <v>0</v>
          </cell>
          <cell r="AD94">
            <v>0</v>
          </cell>
          <cell r="AJ94">
            <v>6562</v>
          </cell>
          <cell r="BA94">
            <v>6562</v>
          </cell>
        </row>
        <row r="95">
          <cell r="F95">
            <v>2196</v>
          </cell>
          <cell r="K95">
            <v>0</v>
          </cell>
          <cell r="N95">
            <v>0</v>
          </cell>
          <cell r="S95">
            <v>0</v>
          </cell>
          <cell r="AD95">
            <v>0</v>
          </cell>
          <cell r="BA95">
            <v>2196</v>
          </cell>
        </row>
        <row r="96">
          <cell r="F96">
            <v>0</v>
          </cell>
          <cell r="K96">
            <v>0</v>
          </cell>
          <cell r="N96">
            <v>0</v>
          </cell>
          <cell r="S96">
            <v>0</v>
          </cell>
          <cell r="AD96">
            <v>0</v>
          </cell>
          <cell r="AF96">
            <v>392797000</v>
          </cell>
          <cell r="BA96">
            <v>392797000</v>
          </cell>
        </row>
      </sheetData>
      <sheetData sheetId="8">
        <row r="7">
          <cell r="E7">
            <v>0</v>
          </cell>
          <cell r="H7">
            <v>0</v>
          </cell>
          <cell r="K7">
            <v>0</v>
          </cell>
          <cell r="N7">
            <v>0</v>
          </cell>
          <cell r="AC7">
            <v>0</v>
          </cell>
          <cell r="AO7">
            <v>0</v>
          </cell>
          <cell r="AP7">
            <v>0</v>
          </cell>
        </row>
        <row r="8">
          <cell r="E8">
            <v>0</v>
          </cell>
          <cell r="H8">
            <v>0</v>
          </cell>
          <cell r="K8">
            <v>0</v>
          </cell>
          <cell r="N8">
            <v>0</v>
          </cell>
          <cell r="AC8">
            <v>0</v>
          </cell>
          <cell r="AO8">
            <v>0</v>
          </cell>
          <cell r="AP8">
            <v>0</v>
          </cell>
        </row>
        <row r="9">
          <cell r="E9">
            <v>0</v>
          </cell>
          <cell r="H9">
            <v>0</v>
          </cell>
          <cell r="K9">
            <v>0</v>
          </cell>
          <cell r="N9">
            <v>0</v>
          </cell>
          <cell r="AC9">
            <v>0</v>
          </cell>
          <cell r="AO9">
            <v>0</v>
          </cell>
          <cell r="AP9">
            <v>0</v>
          </cell>
        </row>
        <row r="10">
          <cell r="E10">
            <v>0</v>
          </cell>
          <cell r="H10">
            <v>0</v>
          </cell>
          <cell r="K10">
            <v>0</v>
          </cell>
          <cell r="N10">
            <v>0</v>
          </cell>
          <cell r="AC10">
            <v>0</v>
          </cell>
          <cell r="AO10">
            <v>0</v>
          </cell>
          <cell r="AP10">
            <v>0</v>
          </cell>
        </row>
        <row r="11">
          <cell r="B11">
            <v>266500</v>
          </cell>
          <cell r="E11">
            <v>0</v>
          </cell>
          <cell r="H11">
            <v>0</v>
          </cell>
          <cell r="K11">
            <v>841209</v>
          </cell>
          <cell r="N11">
            <v>0</v>
          </cell>
          <cell r="Z11">
            <v>0</v>
          </cell>
          <cell r="AO11">
            <v>841209</v>
          </cell>
        </row>
        <row r="12">
          <cell r="E12">
            <v>0</v>
          </cell>
          <cell r="H12">
            <v>0</v>
          </cell>
          <cell r="K12">
            <v>0</v>
          </cell>
          <cell r="N12">
            <v>0</v>
          </cell>
          <cell r="R12">
            <v>0</v>
          </cell>
          <cell r="AC12">
            <v>0</v>
          </cell>
          <cell r="AO12">
            <v>0</v>
          </cell>
        </row>
        <row r="14">
          <cell r="B14">
            <v>877470</v>
          </cell>
          <cell r="E14">
            <v>0</v>
          </cell>
          <cell r="H14">
            <v>0</v>
          </cell>
          <cell r="K14">
            <v>0</v>
          </cell>
          <cell r="N14">
            <v>500000</v>
          </cell>
          <cell r="AC14">
            <v>0</v>
          </cell>
          <cell r="AO14">
            <v>500000</v>
          </cell>
        </row>
        <row r="15">
          <cell r="E15">
            <v>0</v>
          </cell>
          <cell r="H15">
            <v>0</v>
          </cell>
          <cell r="K15">
            <v>0</v>
          </cell>
          <cell r="N15">
            <v>0</v>
          </cell>
          <cell r="AC15">
            <v>0</v>
          </cell>
          <cell r="AO15">
            <v>0</v>
          </cell>
        </row>
        <row r="16">
          <cell r="B16">
            <v>281000</v>
          </cell>
          <cell r="E16">
            <v>0</v>
          </cell>
          <cell r="H16">
            <v>0</v>
          </cell>
          <cell r="K16">
            <v>209729</v>
          </cell>
          <cell r="N16">
            <v>0</v>
          </cell>
          <cell r="Z16">
            <v>0</v>
          </cell>
          <cell r="AO16">
            <v>209729</v>
          </cell>
        </row>
        <row r="17">
          <cell r="E17">
            <v>0</v>
          </cell>
          <cell r="H17">
            <v>0</v>
          </cell>
          <cell r="K17">
            <v>0</v>
          </cell>
          <cell r="N17">
            <v>0</v>
          </cell>
          <cell r="AC17">
            <v>0</v>
          </cell>
          <cell r="AO17">
            <v>0</v>
          </cell>
        </row>
        <row r="18">
          <cell r="B18">
            <v>0</v>
          </cell>
          <cell r="E18">
            <v>0</v>
          </cell>
          <cell r="H18">
            <v>0</v>
          </cell>
          <cell r="K18">
            <v>0</v>
          </cell>
          <cell r="N18">
            <v>0</v>
          </cell>
          <cell r="O18">
            <v>0</v>
          </cell>
          <cell r="R18">
            <v>0</v>
          </cell>
          <cell r="S18">
            <v>0</v>
          </cell>
          <cell r="Z18">
            <v>0</v>
          </cell>
          <cell r="AO18">
            <v>0</v>
          </cell>
        </row>
        <row r="19">
          <cell r="B19">
            <v>139185</v>
          </cell>
          <cell r="E19">
            <v>0</v>
          </cell>
          <cell r="H19">
            <v>0</v>
          </cell>
          <cell r="K19">
            <v>0</v>
          </cell>
          <cell r="N19">
            <v>0</v>
          </cell>
          <cell r="R19">
            <v>0</v>
          </cell>
          <cell r="U19">
            <v>1016666</v>
          </cell>
          <cell r="AC19">
            <v>0</v>
          </cell>
          <cell r="AO19">
            <v>1016666</v>
          </cell>
        </row>
        <row r="20">
          <cell r="B20">
            <v>290053</v>
          </cell>
          <cell r="E20">
            <v>0</v>
          </cell>
          <cell r="H20">
            <v>0</v>
          </cell>
          <cell r="K20">
            <v>0</v>
          </cell>
          <cell r="N20">
            <v>16260</v>
          </cell>
          <cell r="U20">
            <v>77764</v>
          </cell>
          <cell r="AC20">
            <v>0</v>
          </cell>
          <cell r="AO20">
            <v>94024</v>
          </cell>
        </row>
        <row r="22">
          <cell r="B22">
            <v>701495</v>
          </cell>
          <cell r="E22">
            <v>0</v>
          </cell>
          <cell r="H22">
            <v>0</v>
          </cell>
          <cell r="K22">
            <v>0</v>
          </cell>
          <cell r="N22">
            <v>0</v>
          </cell>
          <cell r="R22">
            <v>0</v>
          </cell>
          <cell r="AC22">
            <v>0</v>
          </cell>
          <cell r="AO22">
            <v>0</v>
          </cell>
        </row>
        <row r="23">
          <cell r="B23">
            <v>2410997</v>
          </cell>
          <cell r="E23">
            <v>0</v>
          </cell>
          <cell r="H23">
            <v>0</v>
          </cell>
          <cell r="K23">
            <v>0</v>
          </cell>
          <cell r="N23">
            <v>0</v>
          </cell>
          <cell r="AC23">
            <v>0</v>
          </cell>
          <cell r="AO23">
            <v>0</v>
          </cell>
        </row>
        <row r="24">
          <cell r="B24">
            <v>735000</v>
          </cell>
          <cell r="E24">
            <v>0</v>
          </cell>
          <cell r="H24">
            <v>0</v>
          </cell>
          <cell r="K24">
            <v>0</v>
          </cell>
          <cell r="N24">
            <v>0</v>
          </cell>
          <cell r="AC24">
            <v>0</v>
          </cell>
          <cell r="AO24">
            <v>0</v>
          </cell>
        </row>
        <row r="25">
          <cell r="B25">
            <v>81000</v>
          </cell>
          <cell r="E25">
            <v>0</v>
          </cell>
          <cell r="H25">
            <v>0</v>
          </cell>
          <cell r="K25">
            <v>0</v>
          </cell>
          <cell r="N25">
            <v>11946</v>
          </cell>
          <cell r="R25">
            <v>0</v>
          </cell>
          <cell r="AC25">
            <v>0</v>
          </cell>
          <cell r="AO25">
            <v>11946</v>
          </cell>
        </row>
        <row r="27">
          <cell r="E27">
            <v>0</v>
          </cell>
          <cell r="H27">
            <v>0</v>
          </cell>
          <cell r="K27">
            <v>0</v>
          </cell>
          <cell r="N27">
            <v>0</v>
          </cell>
          <cell r="AC27">
            <v>0</v>
          </cell>
          <cell r="AO27">
            <v>0</v>
          </cell>
        </row>
        <row r="28">
          <cell r="E28">
            <v>0</v>
          </cell>
          <cell r="H28">
            <v>0</v>
          </cell>
          <cell r="K28">
            <v>0</v>
          </cell>
          <cell r="N28">
            <v>0</v>
          </cell>
          <cell r="AC28">
            <v>0</v>
          </cell>
          <cell r="AO28">
            <v>0</v>
          </cell>
        </row>
        <row r="29">
          <cell r="B29">
            <v>3876058</v>
          </cell>
          <cell r="E29">
            <v>0</v>
          </cell>
          <cell r="H29">
            <v>0</v>
          </cell>
          <cell r="K29">
            <v>2358</v>
          </cell>
          <cell r="N29">
            <v>35210</v>
          </cell>
          <cell r="AC29">
            <v>0</v>
          </cell>
          <cell r="AO29">
            <v>37568</v>
          </cell>
        </row>
        <row r="31">
          <cell r="B31">
            <v>9584727</v>
          </cell>
          <cell r="E31">
            <v>0</v>
          </cell>
          <cell r="H31">
            <v>0</v>
          </cell>
          <cell r="K31">
            <v>2051568</v>
          </cell>
          <cell r="N31">
            <v>0</v>
          </cell>
          <cell r="Y31">
            <v>120000</v>
          </cell>
          <cell r="AO31">
            <v>2171568</v>
          </cell>
        </row>
        <row r="32">
          <cell r="E32">
            <v>0</v>
          </cell>
          <cell r="H32">
            <v>0</v>
          </cell>
          <cell r="K32">
            <v>0</v>
          </cell>
          <cell r="N32">
            <v>0</v>
          </cell>
          <cell r="AC32">
            <v>0</v>
          </cell>
          <cell r="AO32">
            <v>0</v>
          </cell>
        </row>
        <row r="33">
          <cell r="E33">
            <v>0</v>
          </cell>
          <cell r="H33">
            <v>0</v>
          </cell>
          <cell r="K33">
            <v>0</v>
          </cell>
          <cell r="N33">
            <v>0</v>
          </cell>
          <cell r="R33">
            <v>127682</v>
          </cell>
          <cell r="AC33">
            <v>0</v>
          </cell>
          <cell r="AO33">
            <v>127682</v>
          </cell>
        </row>
        <row r="34">
          <cell r="E34">
            <v>0</v>
          </cell>
          <cell r="H34">
            <v>0</v>
          </cell>
          <cell r="K34">
            <v>0</v>
          </cell>
          <cell r="N34">
            <v>0</v>
          </cell>
          <cell r="AC34">
            <v>0</v>
          </cell>
          <cell r="AO34">
            <v>0</v>
          </cell>
        </row>
        <row r="35">
          <cell r="E35">
            <v>0</v>
          </cell>
          <cell r="H35">
            <v>0</v>
          </cell>
          <cell r="K35">
            <v>0</v>
          </cell>
          <cell r="N35">
            <v>0</v>
          </cell>
          <cell r="AC35">
            <v>0</v>
          </cell>
          <cell r="AO35">
            <v>0</v>
          </cell>
        </row>
        <row r="36">
          <cell r="E36">
            <v>0</v>
          </cell>
          <cell r="H36">
            <v>0</v>
          </cell>
          <cell r="K36">
            <v>0</v>
          </cell>
          <cell r="N36">
            <v>0</v>
          </cell>
          <cell r="AC36">
            <v>0</v>
          </cell>
          <cell r="AO36">
            <v>0</v>
          </cell>
        </row>
        <row r="37">
          <cell r="E37">
            <v>0</v>
          </cell>
          <cell r="H37">
            <v>0</v>
          </cell>
          <cell r="K37">
            <v>9654</v>
          </cell>
          <cell r="N37">
            <v>0</v>
          </cell>
          <cell r="Z37">
            <v>0</v>
          </cell>
          <cell r="AO37">
            <v>9654</v>
          </cell>
        </row>
        <row r="38">
          <cell r="B38">
            <v>8570</v>
          </cell>
          <cell r="E38">
            <v>0</v>
          </cell>
          <cell r="H38">
            <v>0</v>
          </cell>
          <cell r="K38">
            <v>0</v>
          </cell>
          <cell r="N38">
            <v>0</v>
          </cell>
          <cell r="AC38">
            <v>0</v>
          </cell>
          <cell r="AO38">
            <v>0</v>
          </cell>
        </row>
        <row r="39">
          <cell r="E39">
            <v>0</v>
          </cell>
          <cell r="H39">
            <v>0</v>
          </cell>
          <cell r="K39">
            <v>0</v>
          </cell>
          <cell r="N39">
            <v>7546</v>
          </cell>
          <cell r="AC39">
            <v>0</v>
          </cell>
          <cell r="AO39">
            <v>7546</v>
          </cell>
        </row>
        <row r="40">
          <cell r="E40">
            <v>0</v>
          </cell>
          <cell r="H40">
            <v>0</v>
          </cell>
          <cell r="K40">
            <v>0</v>
          </cell>
          <cell r="N40">
            <v>0</v>
          </cell>
          <cell r="AC40">
            <v>0</v>
          </cell>
          <cell r="AO40">
            <v>0</v>
          </cell>
        </row>
        <row r="41">
          <cell r="E41">
            <v>0</v>
          </cell>
          <cell r="H41">
            <v>0</v>
          </cell>
          <cell r="K41">
            <v>0</v>
          </cell>
          <cell r="N41">
            <v>0</v>
          </cell>
          <cell r="AC41">
            <v>0</v>
          </cell>
          <cell r="AO41">
            <v>0</v>
          </cell>
        </row>
        <row r="42">
          <cell r="E42">
            <v>0</v>
          </cell>
          <cell r="H42">
            <v>0</v>
          </cell>
          <cell r="K42">
            <v>0</v>
          </cell>
          <cell r="N42">
            <v>0</v>
          </cell>
          <cell r="AC42">
            <v>0</v>
          </cell>
          <cell r="AO42">
            <v>0</v>
          </cell>
        </row>
        <row r="43">
          <cell r="E43">
            <v>0</v>
          </cell>
          <cell r="H43">
            <v>0</v>
          </cell>
          <cell r="K43">
            <v>0</v>
          </cell>
          <cell r="N43">
            <v>0</v>
          </cell>
          <cell r="R43">
            <v>95383</v>
          </cell>
          <cell r="AC43">
            <v>0</v>
          </cell>
          <cell r="AO43">
            <v>95383</v>
          </cell>
        </row>
        <row r="44">
          <cell r="E44">
            <v>0</v>
          </cell>
          <cell r="H44">
            <v>0</v>
          </cell>
          <cell r="K44">
            <v>0</v>
          </cell>
          <cell r="N44">
            <v>0</v>
          </cell>
          <cell r="AC44">
            <v>0</v>
          </cell>
          <cell r="AO44">
            <v>0</v>
          </cell>
        </row>
        <row r="45">
          <cell r="E45">
            <v>0</v>
          </cell>
          <cell r="H45">
            <v>0</v>
          </cell>
          <cell r="K45">
            <v>0</v>
          </cell>
          <cell r="N45">
            <v>0</v>
          </cell>
          <cell r="AC45">
            <v>0</v>
          </cell>
          <cell r="AO45">
            <v>0</v>
          </cell>
        </row>
        <row r="46">
          <cell r="E46">
            <v>0</v>
          </cell>
          <cell r="H46">
            <v>0</v>
          </cell>
          <cell r="K46">
            <v>0</v>
          </cell>
          <cell r="N46">
            <v>0</v>
          </cell>
          <cell r="AC46">
            <v>0</v>
          </cell>
          <cell r="AO46">
            <v>0</v>
          </cell>
        </row>
        <row r="47">
          <cell r="E47">
            <v>0</v>
          </cell>
          <cell r="H47">
            <v>0</v>
          </cell>
          <cell r="K47">
            <v>0</v>
          </cell>
          <cell r="N47">
            <v>0</v>
          </cell>
          <cell r="AC47">
            <v>0</v>
          </cell>
          <cell r="AO47">
            <v>0</v>
          </cell>
        </row>
        <row r="50">
          <cell r="E50">
            <v>0</v>
          </cell>
          <cell r="H50">
            <v>0</v>
          </cell>
          <cell r="K50">
            <v>0</v>
          </cell>
          <cell r="N50">
            <v>0</v>
          </cell>
          <cell r="AC50">
            <v>0</v>
          </cell>
          <cell r="AO50">
            <v>0</v>
          </cell>
        </row>
        <row r="51">
          <cell r="AO51">
            <v>0</v>
          </cell>
        </row>
        <row r="52">
          <cell r="E52">
            <v>0</v>
          </cell>
          <cell r="H52">
            <v>0</v>
          </cell>
          <cell r="K52">
            <v>0</v>
          </cell>
          <cell r="N52">
            <v>0</v>
          </cell>
          <cell r="R52">
            <v>0</v>
          </cell>
          <cell r="AC52">
            <v>0</v>
          </cell>
          <cell r="AO52">
            <v>0</v>
          </cell>
        </row>
        <row r="54">
          <cell r="E54">
            <v>0</v>
          </cell>
          <cell r="H54">
            <v>0</v>
          </cell>
          <cell r="K54">
            <v>0</v>
          </cell>
          <cell r="N54">
            <v>0</v>
          </cell>
          <cell r="R54">
            <v>0</v>
          </cell>
          <cell r="AC54">
            <v>0</v>
          </cell>
          <cell r="AO54">
            <v>0</v>
          </cell>
        </row>
        <row r="55">
          <cell r="E55">
            <v>0</v>
          </cell>
          <cell r="H55">
            <v>0</v>
          </cell>
          <cell r="K55">
            <v>0</v>
          </cell>
          <cell r="N55">
            <v>0</v>
          </cell>
          <cell r="R55">
            <v>0</v>
          </cell>
          <cell r="AC55">
            <v>0</v>
          </cell>
          <cell r="AO55">
            <v>0</v>
          </cell>
        </row>
        <row r="56">
          <cell r="E56">
            <v>0</v>
          </cell>
          <cell r="H56">
            <v>0</v>
          </cell>
          <cell r="K56">
            <v>0</v>
          </cell>
          <cell r="N56">
            <v>0</v>
          </cell>
          <cell r="AC56">
            <v>0</v>
          </cell>
          <cell r="AO56">
            <v>0</v>
          </cell>
        </row>
        <row r="57">
          <cell r="E57">
            <v>0</v>
          </cell>
          <cell r="H57">
            <v>0</v>
          </cell>
          <cell r="K57">
            <v>0</v>
          </cell>
          <cell r="N57">
            <v>0</v>
          </cell>
          <cell r="AC57">
            <v>0</v>
          </cell>
          <cell r="AO57">
            <v>0</v>
          </cell>
        </row>
        <row r="58">
          <cell r="E58">
            <v>0</v>
          </cell>
          <cell r="H58">
            <v>0</v>
          </cell>
          <cell r="K58">
            <v>0</v>
          </cell>
          <cell r="N58">
            <v>0</v>
          </cell>
          <cell r="AC58">
            <v>0</v>
          </cell>
          <cell r="AO58">
            <v>0</v>
          </cell>
        </row>
        <row r="59">
          <cell r="E59">
            <v>0</v>
          </cell>
          <cell r="H59">
            <v>0</v>
          </cell>
          <cell r="K59">
            <v>0</v>
          </cell>
          <cell r="N59">
            <v>0</v>
          </cell>
          <cell r="AC59">
            <v>0</v>
          </cell>
          <cell r="AO59">
            <v>0</v>
          </cell>
        </row>
        <row r="61">
          <cell r="E61">
            <v>0</v>
          </cell>
          <cell r="H61">
            <v>0</v>
          </cell>
          <cell r="K61">
            <v>0</v>
          </cell>
          <cell r="N61">
            <v>0</v>
          </cell>
          <cell r="AC61">
            <v>0</v>
          </cell>
          <cell r="AO61">
            <v>0</v>
          </cell>
        </row>
        <row r="62">
          <cell r="AO62">
            <v>0</v>
          </cell>
        </row>
        <row r="63">
          <cell r="E63">
            <v>0</v>
          </cell>
          <cell r="H63">
            <v>0</v>
          </cell>
          <cell r="K63">
            <v>0</v>
          </cell>
          <cell r="N63">
            <v>0</v>
          </cell>
          <cell r="AC63">
            <v>0</v>
          </cell>
          <cell r="AO63">
            <v>0</v>
          </cell>
        </row>
        <row r="64">
          <cell r="E64">
            <v>0</v>
          </cell>
          <cell r="H64">
            <v>0</v>
          </cell>
          <cell r="K64">
            <v>0</v>
          </cell>
          <cell r="N64">
            <v>0</v>
          </cell>
          <cell r="AC64">
            <v>0</v>
          </cell>
          <cell r="AO64">
            <v>0</v>
          </cell>
        </row>
        <row r="65">
          <cell r="E65">
            <v>0</v>
          </cell>
          <cell r="AO65">
            <v>0</v>
          </cell>
        </row>
        <row r="66">
          <cell r="E66">
            <v>0</v>
          </cell>
          <cell r="H66">
            <v>0</v>
          </cell>
          <cell r="K66">
            <v>0</v>
          </cell>
          <cell r="N66">
            <v>0</v>
          </cell>
          <cell r="AC66">
            <v>0</v>
          </cell>
          <cell r="AO66">
            <v>0</v>
          </cell>
        </row>
        <row r="67">
          <cell r="E67">
            <v>0</v>
          </cell>
          <cell r="H67">
            <v>0</v>
          </cell>
          <cell r="K67">
            <v>0</v>
          </cell>
          <cell r="N67">
            <v>0</v>
          </cell>
          <cell r="AC67">
            <v>0</v>
          </cell>
          <cell r="AO67">
            <v>0</v>
          </cell>
        </row>
        <row r="69">
          <cell r="E69">
            <v>0</v>
          </cell>
          <cell r="H69">
            <v>0</v>
          </cell>
          <cell r="K69">
            <v>0</v>
          </cell>
          <cell r="N69">
            <v>0</v>
          </cell>
          <cell r="AC69">
            <v>0</v>
          </cell>
          <cell r="AO69">
            <v>0</v>
          </cell>
        </row>
        <row r="70">
          <cell r="E70">
            <v>0</v>
          </cell>
          <cell r="H70">
            <v>0</v>
          </cell>
          <cell r="K70">
            <v>0</v>
          </cell>
          <cell r="N70">
            <v>0</v>
          </cell>
          <cell r="AC70">
            <v>0</v>
          </cell>
          <cell r="AO70">
            <v>0</v>
          </cell>
        </row>
        <row r="71">
          <cell r="E71">
            <v>0</v>
          </cell>
          <cell r="H71">
            <v>0</v>
          </cell>
          <cell r="K71">
            <v>0</v>
          </cell>
          <cell r="N71">
            <v>0</v>
          </cell>
          <cell r="R71">
            <v>0</v>
          </cell>
          <cell r="AC71">
            <v>0</v>
          </cell>
          <cell r="AO71">
            <v>0</v>
          </cell>
        </row>
        <row r="72">
          <cell r="E72">
            <v>0</v>
          </cell>
          <cell r="H72">
            <v>0</v>
          </cell>
          <cell r="K72">
            <v>0</v>
          </cell>
          <cell r="N72">
            <v>0</v>
          </cell>
          <cell r="AC72">
            <v>0</v>
          </cell>
          <cell r="AO72">
            <v>0</v>
          </cell>
        </row>
        <row r="73">
          <cell r="AC73">
            <v>0</v>
          </cell>
          <cell r="AO73">
            <v>0</v>
          </cell>
        </row>
        <row r="74">
          <cell r="E74">
            <v>0</v>
          </cell>
          <cell r="AC74">
            <v>0</v>
          </cell>
          <cell r="AO74">
            <v>0</v>
          </cell>
        </row>
        <row r="75">
          <cell r="E75">
            <v>0</v>
          </cell>
          <cell r="H75">
            <v>0</v>
          </cell>
          <cell r="K75">
            <v>0</v>
          </cell>
          <cell r="N75">
            <v>0</v>
          </cell>
          <cell r="AC75">
            <v>0</v>
          </cell>
          <cell r="AO75">
            <v>0</v>
          </cell>
        </row>
        <row r="76">
          <cell r="E76">
            <v>0</v>
          </cell>
          <cell r="H76">
            <v>0</v>
          </cell>
          <cell r="K76">
            <v>0</v>
          </cell>
          <cell r="N76">
            <v>0</v>
          </cell>
          <cell r="AC76">
            <v>0</v>
          </cell>
          <cell r="AO76">
            <v>0</v>
          </cell>
        </row>
        <row r="77">
          <cell r="AC77">
            <v>0</v>
          </cell>
          <cell r="AO77">
            <v>0</v>
          </cell>
        </row>
        <row r="78">
          <cell r="E78">
            <v>0</v>
          </cell>
          <cell r="H78">
            <v>0</v>
          </cell>
          <cell r="K78">
            <v>0</v>
          </cell>
          <cell r="N78">
            <v>0</v>
          </cell>
          <cell r="AC78">
            <v>0</v>
          </cell>
          <cell r="AO78">
            <v>0</v>
          </cell>
        </row>
        <row r="79">
          <cell r="AC79">
            <v>0</v>
          </cell>
          <cell r="AO79">
            <v>0</v>
          </cell>
        </row>
        <row r="80">
          <cell r="E80">
            <v>0</v>
          </cell>
          <cell r="H80">
            <v>0</v>
          </cell>
          <cell r="K80">
            <v>0</v>
          </cell>
          <cell r="N80">
            <v>0</v>
          </cell>
          <cell r="AC80">
            <v>0</v>
          </cell>
          <cell r="AO80">
            <v>0</v>
          </cell>
        </row>
        <row r="81">
          <cell r="E81">
            <v>0</v>
          </cell>
          <cell r="H81">
            <v>0</v>
          </cell>
          <cell r="K81">
            <v>0</v>
          </cell>
          <cell r="N81">
            <v>0</v>
          </cell>
          <cell r="AC81">
            <v>0</v>
          </cell>
          <cell r="AO81">
            <v>0</v>
          </cell>
        </row>
        <row r="82">
          <cell r="E82">
            <v>0</v>
          </cell>
          <cell r="H82">
            <v>0</v>
          </cell>
          <cell r="K82">
            <v>0</v>
          </cell>
          <cell r="N82">
            <v>0</v>
          </cell>
          <cell r="AC82">
            <v>0</v>
          </cell>
          <cell r="AO82">
            <v>0</v>
          </cell>
        </row>
        <row r="83">
          <cell r="AC83">
            <v>0</v>
          </cell>
          <cell r="AO83">
            <v>0</v>
          </cell>
        </row>
        <row r="84">
          <cell r="E84">
            <v>0</v>
          </cell>
          <cell r="H84">
            <v>0</v>
          </cell>
          <cell r="K84">
            <v>0</v>
          </cell>
          <cell r="N84">
            <v>0</v>
          </cell>
          <cell r="AC84">
            <v>0</v>
          </cell>
          <cell r="AO84">
            <v>0</v>
          </cell>
        </row>
        <row r="85">
          <cell r="E85">
            <v>0</v>
          </cell>
          <cell r="H85">
            <v>0</v>
          </cell>
          <cell r="K85">
            <v>0</v>
          </cell>
          <cell r="N85">
            <v>0</v>
          </cell>
          <cell r="AC85">
            <v>0</v>
          </cell>
          <cell r="AO85">
            <v>0</v>
          </cell>
        </row>
        <row r="86">
          <cell r="E86">
            <v>0</v>
          </cell>
          <cell r="H86">
            <v>0</v>
          </cell>
          <cell r="K86">
            <v>0</v>
          </cell>
          <cell r="N86">
            <v>0</v>
          </cell>
          <cell r="R86">
            <v>0</v>
          </cell>
          <cell r="AC86">
            <v>0</v>
          </cell>
          <cell r="AO86">
            <v>0</v>
          </cell>
        </row>
        <row r="87">
          <cell r="E87">
            <v>0</v>
          </cell>
          <cell r="H87">
            <v>0</v>
          </cell>
          <cell r="K87">
            <v>0</v>
          </cell>
          <cell r="N87">
            <v>0</v>
          </cell>
          <cell r="AC87">
            <v>0</v>
          </cell>
          <cell r="AO87">
            <v>0</v>
          </cell>
        </row>
        <row r="88">
          <cell r="E88">
            <v>0</v>
          </cell>
          <cell r="H88">
            <v>0</v>
          </cell>
          <cell r="K88">
            <v>0</v>
          </cell>
          <cell r="N88">
            <v>0</v>
          </cell>
          <cell r="AC88">
            <v>0</v>
          </cell>
          <cell r="AO88">
            <v>0</v>
          </cell>
        </row>
        <row r="90">
          <cell r="E90">
            <v>6064079</v>
          </cell>
          <cell r="H90">
            <v>0</v>
          </cell>
          <cell r="K90">
            <v>27736</v>
          </cell>
          <cell r="N90">
            <v>0</v>
          </cell>
          <cell r="Z90">
            <v>63623</v>
          </cell>
          <cell r="AO90">
            <v>6155438</v>
          </cell>
        </row>
        <row r="92">
          <cell r="E92">
            <v>0</v>
          </cell>
          <cell r="H92">
            <v>130934</v>
          </cell>
          <cell r="K92">
            <v>31454</v>
          </cell>
          <cell r="Z92">
            <v>3500</v>
          </cell>
          <cell r="AO92">
            <v>165888</v>
          </cell>
        </row>
        <row r="93">
          <cell r="E93">
            <v>0</v>
          </cell>
          <cell r="H93">
            <v>10738700</v>
          </cell>
          <cell r="K93">
            <v>0</v>
          </cell>
          <cell r="AC93">
            <v>0</v>
          </cell>
          <cell r="AO93">
            <v>10738700</v>
          </cell>
        </row>
        <row r="94">
          <cell r="E94">
            <v>0</v>
          </cell>
          <cell r="H94">
            <v>206250</v>
          </cell>
          <cell r="K94">
            <v>0</v>
          </cell>
          <cell r="N94">
            <v>0</v>
          </cell>
          <cell r="AC94">
            <v>0</v>
          </cell>
        </row>
        <row r="95">
          <cell r="AP95">
            <v>0</v>
          </cell>
        </row>
      </sheetData>
      <sheetData sheetId="9">
        <row r="7">
          <cell r="H7">
            <v>0</v>
          </cell>
          <cell r="L7">
            <v>0</v>
          </cell>
          <cell r="P7">
            <v>0</v>
          </cell>
          <cell r="AF7">
            <v>0</v>
          </cell>
        </row>
        <row r="8">
          <cell r="H8">
            <v>0</v>
          </cell>
          <cell r="L8">
            <v>0</v>
          </cell>
          <cell r="P8">
            <v>0</v>
          </cell>
          <cell r="AF8">
            <v>0</v>
          </cell>
        </row>
        <row r="9">
          <cell r="H9">
            <v>0</v>
          </cell>
          <cell r="L9">
            <v>0</v>
          </cell>
          <cell r="P9">
            <v>0</v>
          </cell>
          <cell r="AF9">
            <v>0</v>
          </cell>
        </row>
        <row r="10">
          <cell r="H10">
            <v>0</v>
          </cell>
          <cell r="L10">
            <v>0</v>
          </cell>
          <cell r="P10">
            <v>0</v>
          </cell>
          <cell r="AF10">
            <v>0</v>
          </cell>
        </row>
        <row r="11">
          <cell r="H11">
            <v>0</v>
          </cell>
          <cell r="L11">
            <v>0</v>
          </cell>
          <cell r="P11">
            <v>0</v>
          </cell>
          <cell r="AF11">
            <v>0</v>
          </cell>
        </row>
        <row r="12">
          <cell r="H12">
            <v>0</v>
          </cell>
          <cell r="L12">
            <v>0</v>
          </cell>
          <cell r="P12">
            <v>0</v>
          </cell>
          <cell r="AF12">
            <v>0</v>
          </cell>
        </row>
        <row r="14">
          <cell r="H14">
            <v>0</v>
          </cell>
          <cell r="L14">
            <v>0</v>
          </cell>
          <cell r="P14">
            <v>0</v>
          </cell>
          <cell r="AF14">
            <v>0</v>
          </cell>
        </row>
        <row r="15">
          <cell r="H15">
            <v>0</v>
          </cell>
          <cell r="L15">
            <v>0</v>
          </cell>
          <cell r="P15">
            <v>0</v>
          </cell>
          <cell r="AF15">
            <v>0</v>
          </cell>
        </row>
        <row r="16">
          <cell r="H16">
            <v>0</v>
          </cell>
          <cell r="L16">
            <v>0</v>
          </cell>
          <cell r="P16">
            <v>0</v>
          </cell>
          <cell r="AF16">
            <v>0</v>
          </cell>
        </row>
        <row r="17">
          <cell r="H17">
            <v>0</v>
          </cell>
          <cell r="L17">
            <v>0</v>
          </cell>
          <cell r="P17">
            <v>0</v>
          </cell>
          <cell r="AF17">
            <v>0</v>
          </cell>
        </row>
        <row r="18">
          <cell r="H18">
            <v>0</v>
          </cell>
          <cell r="L18">
            <v>0</v>
          </cell>
          <cell r="P18">
            <v>0</v>
          </cell>
          <cell r="AF18">
            <v>0</v>
          </cell>
        </row>
        <row r="19">
          <cell r="H19">
            <v>0</v>
          </cell>
          <cell r="L19">
            <v>0</v>
          </cell>
          <cell r="P19">
            <v>0</v>
          </cell>
          <cell r="T19">
            <v>3000</v>
          </cell>
          <cell r="AF19">
            <v>3000</v>
          </cell>
        </row>
        <row r="20">
          <cell r="H20">
            <v>0</v>
          </cell>
          <cell r="L20">
            <v>0</v>
          </cell>
          <cell r="P20">
            <v>0</v>
          </cell>
          <cell r="AF20">
            <v>0</v>
          </cell>
        </row>
        <row r="22">
          <cell r="H22">
            <v>0</v>
          </cell>
          <cell r="L22">
            <v>0</v>
          </cell>
          <cell r="P22">
            <v>0</v>
          </cell>
          <cell r="AF22">
            <v>0</v>
          </cell>
        </row>
        <row r="23">
          <cell r="H23">
            <v>0</v>
          </cell>
          <cell r="L23">
            <v>0</v>
          </cell>
          <cell r="P23">
            <v>0</v>
          </cell>
          <cell r="AF23">
            <v>0</v>
          </cell>
        </row>
        <row r="24">
          <cell r="H24">
            <v>1229624</v>
          </cell>
          <cell r="L24">
            <v>0</v>
          </cell>
          <cell r="P24">
            <v>0</v>
          </cell>
          <cell r="AF24">
            <v>1229624</v>
          </cell>
        </row>
        <row r="25">
          <cell r="H25">
            <v>0</v>
          </cell>
          <cell r="L25">
            <v>0</v>
          </cell>
          <cell r="P25">
            <v>0</v>
          </cell>
          <cell r="T25">
            <v>67561</v>
          </cell>
          <cell r="AF25">
            <v>67561</v>
          </cell>
        </row>
        <row r="27">
          <cell r="H27">
            <v>0</v>
          </cell>
          <cell r="L27">
            <v>0</v>
          </cell>
          <cell r="P27">
            <v>0</v>
          </cell>
          <cell r="AF27">
            <v>0</v>
          </cell>
        </row>
        <row r="28">
          <cell r="H28">
            <v>0</v>
          </cell>
          <cell r="L28">
            <v>0</v>
          </cell>
          <cell r="P28">
            <v>0</v>
          </cell>
          <cell r="AF28">
            <v>0</v>
          </cell>
        </row>
        <row r="29">
          <cell r="H29">
            <v>0</v>
          </cell>
          <cell r="L29">
            <v>0</v>
          </cell>
          <cell r="P29">
            <v>0</v>
          </cell>
          <cell r="X29">
            <v>0</v>
          </cell>
          <cell r="AF29">
            <v>0</v>
          </cell>
        </row>
        <row r="31">
          <cell r="H31">
            <v>0</v>
          </cell>
          <cell r="L31">
            <v>0</v>
          </cell>
          <cell r="P31">
            <v>0</v>
          </cell>
          <cell r="AF31">
            <v>0</v>
          </cell>
        </row>
        <row r="32">
          <cell r="H32">
            <v>0</v>
          </cell>
          <cell r="L32">
            <v>0</v>
          </cell>
          <cell r="P32">
            <v>0</v>
          </cell>
          <cell r="AF32">
            <v>0</v>
          </cell>
        </row>
        <row r="33">
          <cell r="H33">
            <v>0</v>
          </cell>
          <cell r="L33">
            <v>0</v>
          </cell>
          <cell r="P33">
            <v>0</v>
          </cell>
          <cell r="AF33">
            <v>0</v>
          </cell>
        </row>
        <row r="34">
          <cell r="H34">
            <v>0</v>
          </cell>
          <cell r="L34">
            <v>0</v>
          </cell>
          <cell r="P34">
            <v>0</v>
          </cell>
          <cell r="AB34">
            <v>0</v>
          </cell>
          <cell r="AF34">
            <v>0</v>
          </cell>
        </row>
        <row r="35">
          <cell r="H35">
            <v>0</v>
          </cell>
          <cell r="L35">
            <v>0</v>
          </cell>
          <cell r="P35">
            <v>0</v>
          </cell>
          <cell r="AF35">
            <v>0</v>
          </cell>
        </row>
        <row r="36">
          <cell r="H36">
            <v>0</v>
          </cell>
          <cell r="L36">
            <v>0</v>
          </cell>
          <cell r="P36">
            <v>0</v>
          </cell>
          <cell r="AF36">
            <v>0</v>
          </cell>
        </row>
        <row r="37">
          <cell r="H37">
            <v>0</v>
          </cell>
          <cell r="L37">
            <v>0</v>
          </cell>
          <cell r="P37">
            <v>20475837</v>
          </cell>
          <cell r="AF37">
            <v>20475837</v>
          </cell>
        </row>
        <row r="38">
          <cell r="H38">
            <v>0</v>
          </cell>
          <cell r="L38">
            <v>0</v>
          </cell>
          <cell r="P38">
            <v>0</v>
          </cell>
          <cell r="AF38">
            <v>0</v>
          </cell>
        </row>
        <row r="39">
          <cell r="H39">
            <v>0</v>
          </cell>
          <cell r="L39">
            <v>0</v>
          </cell>
          <cell r="P39">
            <v>0</v>
          </cell>
          <cell r="AF39">
            <v>0</v>
          </cell>
        </row>
        <row r="40">
          <cell r="H40">
            <v>0</v>
          </cell>
          <cell r="L40">
            <v>765071</v>
          </cell>
          <cell r="P40">
            <v>0</v>
          </cell>
          <cell r="AF40">
            <v>765071</v>
          </cell>
        </row>
        <row r="41">
          <cell r="H41">
            <v>0</v>
          </cell>
          <cell r="L41">
            <v>0</v>
          </cell>
          <cell r="P41">
            <v>0</v>
          </cell>
          <cell r="AF41">
            <v>0</v>
          </cell>
        </row>
        <row r="42">
          <cell r="H42">
            <v>0</v>
          </cell>
          <cell r="L42">
            <v>0</v>
          </cell>
          <cell r="P42">
            <v>0</v>
          </cell>
          <cell r="AF42">
            <v>0</v>
          </cell>
        </row>
        <row r="43">
          <cell r="H43">
            <v>0</v>
          </cell>
          <cell r="L43">
            <v>0</v>
          </cell>
          <cell r="P43">
            <v>0</v>
          </cell>
          <cell r="AF43">
            <v>0</v>
          </cell>
        </row>
        <row r="44">
          <cell r="H44">
            <v>0</v>
          </cell>
          <cell r="L44">
            <v>0</v>
          </cell>
          <cell r="P44">
            <v>0</v>
          </cell>
          <cell r="AF44">
            <v>0</v>
          </cell>
        </row>
        <row r="45">
          <cell r="H45">
            <v>0</v>
          </cell>
          <cell r="L45">
            <v>0</v>
          </cell>
          <cell r="P45">
            <v>0</v>
          </cell>
          <cell r="AF45">
            <v>0</v>
          </cell>
        </row>
        <row r="46">
          <cell r="H46">
            <v>0</v>
          </cell>
          <cell r="L46">
            <v>0</v>
          </cell>
          <cell r="P46">
            <v>0</v>
          </cell>
          <cell r="AF46">
            <v>0</v>
          </cell>
        </row>
        <row r="47">
          <cell r="H47">
            <v>0</v>
          </cell>
          <cell r="L47">
            <v>0</v>
          </cell>
          <cell r="P47">
            <v>0</v>
          </cell>
          <cell r="AF47">
            <v>0</v>
          </cell>
        </row>
        <row r="50">
          <cell r="H50">
            <v>0</v>
          </cell>
          <cell r="L50">
            <v>0</v>
          </cell>
          <cell r="P50">
            <v>0</v>
          </cell>
          <cell r="AF50">
            <v>0</v>
          </cell>
        </row>
        <row r="51">
          <cell r="P51">
            <v>0</v>
          </cell>
        </row>
        <row r="52">
          <cell r="H52">
            <v>0</v>
          </cell>
          <cell r="L52">
            <v>0</v>
          </cell>
          <cell r="P52">
            <v>0</v>
          </cell>
          <cell r="AF52">
            <v>0</v>
          </cell>
        </row>
        <row r="54">
          <cell r="H54">
            <v>0</v>
          </cell>
          <cell r="L54">
            <v>0</v>
          </cell>
          <cell r="P54">
            <v>0</v>
          </cell>
          <cell r="AF54">
            <v>0</v>
          </cell>
        </row>
        <row r="55">
          <cell r="H55">
            <v>0</v>
          </cell>
          <cell r="L55">
            <v>0</v>
          </cell>
          <cell r="P55">
            <v>0</v>
          </cell>
          <cell r="AF55">
            <v>0</v>
          </cell>
        </row>
        <row r="56">
          <cell r="H56">
            <v>0</v>
          </cell>
          <cell r="L56">
            <v>0</v>
          </cell>
          <cell r="P56">
            <v>0</v>
          </cell>
          <cell r="AF56">
            <v>0</v>
          </cell>
        </row>
        <row r="57">
          <cell r="H57">
            <v>0</v>
          </cell>
          <cell r="L57">
            <v>0</v>
          </cell>
          <cell r="P57">
            <v>0</v>
          </cell>
          <cell r="AF57">
            <v>0</v>
          </cell>
        </row>
        <row r="58">
          <cell r="H58">
            <v>0</v>
          </cell>
          <cell r="L58">
            <v>0</v>
          </cell>
          <cell r="P58">
            <v>0</v>
          </cell>
          <cell r="AF58">
            <v>0</v>
          </cell>
        </row>
        <row r="59">
          <cell r="H59">
            <v>0</v>
          </cell>
          <cell r="L59">
            <v>0</v>
          </cell>
          <cell r="P59">
            <v>0</v>
          </cell>
          <cell r="AF59">
            <v>0</v>
          </cell>
        </row>
        <row r="61">
          <cell r="H61">
            <v>0</v>
          </cell>
          <cell r="L61">
            <v>0</v>
          </cell>
          <cell r="P61">
            <v>0</v>
          </cell>
          <cell r="AF61">
            <v>0</v>
          </cell>
        </row>
        <row r="63">
          <cell r="H63">
            <v>0</v>
          </cell>
          <cell r="L63">
            <v>0</v>
          </cell>
          <cell r="P63">
            <v>0</v>
          </cell>
          <cell r="AF63">
            <v>0</v>
          </cell>
        </row>
        <row r="64">
          <cell r="H64">
            <v>0</v>
          </cell>
          <cell r="L64">
            <v>0</v>
          </cell>
          <cell r="P64">
            <v>0</v>
          </cell>
          <cell r="AF64">
            <v>0</v>
          </cell>
        </row>
        <row r="65">
          <cell r="P65">
            <v>0</v>
          </cell>
          <cell r="AF65">
            <v>0</v>
          </cell>
        </row>
        <row r="66">
          <cell r="H66">
            <v>0</v>
          </cell>
          <cell r="L66">
            <v>0</v>
          </cell>
          <cell r="P66">
            <v>0</v>
          </cell>
          <cell r="AF66">
            <v>0</v>
          </cell>
        </row>
        <row r="67">
          <cell r="H67">
            <v>0</v>
          </cell>
          <cell r="L67">
            <v>0</v>
          </cell>
          <cell r="P67">
            <v>0</v>
          </cell>
          <cell r="AF67">
            <v>0</v>
          </cell>
        </row>
        <row r="69">
          <cell r="H69">
            <v>0</v>
          </cell>
          <cell r="L69">
            <v>0</v>
          </cell>
          <cell r="P69">
            <v>0</v>
          </cell>
          <cell r="AF69">
            <v>0</v>
          </cell>
        </row>
        <row r="70">
          <cell r="H70">
            <v>0</v>
          </cell>
          <cell r="L70">
            <v>0</v>
          </cell>
          <cell r="P70">
            <v>0</v>
          </cell>
          <cell r="AF70">
            <v>0</v>
          </cell>
        </row>
        <row r="71">
          <cell r="H71">
            <v>0</v>
          </cell>
          <cell r="L71">
            <v>0</v>
          </cell>
          <cell r="P71">
            <v>0</v>
          </cell>
          <cell r="AF71">
            <v>0</v>
          </cell>
        </row>
        <row r="72">
          <cell r="H72">
            <v>0</v>
          </cell>
          <cell r="L72">
            <v>0</v>
          </cell>
          <cell r="P72">
            <v>0</v>
          </cell>
          <cell r="AF72">
            <v>0</v>
          </cell>
        </row>
        <row r="73">
          <cell r="P73">
            <v>0</v>
          </cell>
        </row>
        <row r="74">
          <cell r="H74">
            <v>0</v>
          </cell>
          <cell r="L74">
            <v>0</v>
          </cell>
          <cell r="P74">
            <v>0</v>
          </cell>
          <cell r="AF74">
            <v>0</v>
          </cell>
        </row>
        <row r="75">
          <cell r="H75">
            <v>0</v>
          </cell>
          <cell r="L75">
            <v>0</v>
          </cell>
          <cell r="P75">
            <v>0</v>
          </cell>
          <cell r="AF75">
            <v>0</v>
          </cell>
        </row>
        <row r="76">
          <cell r="H76">
            <v>0</v>
          </cell>
          <cell r="L76">
            <v>0</v>
          </cell>
          <cell r="P76">
            <v>0</v>
          </cell>
          <cell r="AF76">
            <v>0</v>
          </cell>
        </row>
        <row r="78">
          <cell r="H78">
            <v>0</v>
          </cell>
          <cell r="L78">
            <v>0</v>
          </cell>
          <cell r="P78">
            <v>0</v>
          </cell>
          <cell r="AF78">
            <v>0</v>
          </cell>
        </row>
        <row r="80">
          <cell r="H80">
            <v>0</v>
          </cell>
          <cell r="L80">
            <v>0</v>
          </cell>
          <cell r="P80">
            <v>0</v>
          </cell>
          <cell r="AF80">
            <v>0</v>
          </cell>
        </row>
        <row r="81">
          <cell r="H81">
            <v>0</v>
          </cell>
          <cell r="L81">
            <v>0</v>
          </cell>
          <cell r="P81">
            <v>0</v>
          </cell>
          <cell r="AF81">
            <v>0</v>
          </cell>
        </row>
        <row r="82">
          <cell r="H82">
            <v>0</v>
          </cell>
          <cell r="L82">
            <v>0</v>
          </cell>
          <cell r="P82">
            <v>0</v>
          </cell>
          <cell r="AF82">
            <v>0</v>
          </cell>
        </row>
        <row r="84">
          <cell r="H84">
            <v>0</v>
          </cell>
          <cell r="L84">
            <v>0</v>
          </cell>
          <cell r="P84">
            <v>0</v>
          </cell>
          <cell r="AF84">
            <v>0</v>
          </cell>
        </row>
        <row r="85">
          <cell r="H85">
            <v>0</v>
          </cell>
          <cell r="L85">
            <v>0</v>
          </cell>
          <cell r="P85">
            <v>0</v>
          </cell>
          <cell r="AF85">
            <v>0</v>
          </cell>
        </row>
        <row r="86">
          <cell r="H86">
            <v>0</v>
          </cell>
          <cell r="L86">
            <v>0</v>
          </cell>
          <cell r="P86">
            <v>0</v>
          </cell>
          <cell r="AF86">
            <v>0</v>
          </cell>
        </row>
        <row r="87">
          <cell r="H87">
            <v>0</v>
          </cell>
          <cell r="L87">
            <v>0</v>
          </cell>
          <cell r="P87">
            <v>0</v>
          </cell>
          <cell r="AF87">
            <v>0</v>
          </cell>
        </row>
        <row r="88">
          <cell r="H88">
            <v>0</v>
          </cell>
          <cell r="L88">
            <v>0</v>
          </cell>
          <cell r="P88">
            <v>0</v>
          </cell>
          <cell r="AF88">
            <v>0</v>
          </cell>
        </row>
        <row r="90">
          <cell r="D90">
            <v>0</v>
          </cell>
          <cell r="H90">
            <v>0</v>
          </cell>
          <cell r="L90">
            <v>0</v>
          </cell>
          <cell r="P90">
            <v>0</v>
          </cell>
          <cell r="AB90">
            <v>2800000</v>
          </cell>
          <cell r="AF90">
            <v>2800000</v>
          </cell>
        </row>
        <row r="92">
          <cell r="P92">
            <v>0</v>
          </cell>
          <cell r="AF92">
            <v>0</v>
          </cell>
        </row>
        <row r="93">
          <cell r="P93">
            <v>0</v>
          </cell>
          <cell r="AF93">
            <v>0</v>
          </cell>
        </row>
        <row r="94">
          <cell r="H94">
            <v>0</v>
          </cell>
          <cell r="L94">
            <v>0</v>
          </cell>
          <cell r="P94">
            <v>0</v>
          </cell>
          <cell r="AF94">
            <v>0</v>
          </cell>
        </row>
        <row r="95">
          <cell r="H95">
            <v>0</v>
          </cell>
          <cell r="L95">
            <v>0</v>
          </cell>
          <cell r="P95">
            <v>0</v>
          </cell>
          <cell r="AF95">
            <v>0</v>
          </cell>
        </row>
      </sheetData>
      <sheetData sheetId="10"/>
      <sheetData sheetId="11"/>
      <sheetData sheetId="12"/>
      <sheetData sheetId="13"/>
      <sheetData sheetId="14"/>
      <sheetData sheetId="15"/>
      <sheetData sheetId="16">
        <row r="53">
          <cell r="L53">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ofContents"/>
      <sheetName val="ANX B"/>
      <sheetName val="AGENCY"/>
      <sheetName val="ANX I"/>
      <sheetName val="NC-NNC"/>
      <sheetName val="BYDEPT"/>
      <sheetName val="BYDEPT-adj"/>
      <sheetName val="A"/>
      <sheetName val="A1"/>
      <sheetName val="A2"/>
      <sheetName val="A3"/>
      <sheetName val="A3-RA10633"/>
      <sheetName val="armm"/>
      <sheetName val="B"/>
      <sheetName val="D"/>
      <sheetName val="G"/>
      <sheetName val="ByAgency"/>
      <sheetName val="NEP-ANXA-errata"/>
      <sheetName val="NEP-ANXA"/>
      <sheetName val="Savings"/>
      <sheetName val="A2-ByAgency"/>
      <sheetName val="ByAgency-Adj"/>
      <sheetName val="CONT-2014"/>
      <sheetName val="I.3"/>
      <sheetName val="Unreleased"/>
      <sheetName val="WS-CONT."/>
      <sheetName val="WS-CONT. (2)"/>
    </sheetNames>
    <sheetDataSet>
      <sheetData sheetId="0"/>
      <sheetData sheetId="1"/>
      <sheetData sheetId="2"/>
      <sheetData sheetId="3"/>
      <sheetData sheetId="4"/>
      <sheetData sheetId="5">
        <row r="2">
          <cell r="A2" t="str">
            <v>January 1-December 31, 2015</v>
          </cell>
        </row>
      </sheetData>
      <sheetData sheetId="6">
        <row r="2">
          <cell r="A2" t="str">
            <v>January 1-December 31, 2015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8">
          <cell r="B8">
            <v>715155577</v>
          </cell>
        </row>
      </sheetData>
      <sheetData sheetId="22"/>
      <sheetData sheetId="23"/>
      <sheetData sheetId="24">
        <row r="13">
          <cell r="H13">
            <v>0</v>
          </cell>
        </row>
      </sheetData>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539"/>
  <sheetViews>
    <sheetView tabSelected="1" zoomScaleNormal="100" workbookViewId="0">
      <pane xSplit="1" ySplit="7" topLeftCell="B27" activePane="bottomRight" state="frozen"/>
      <selection pane="topRight" activeCell="B1" sqref="B1"/>
      <selection pane="bottomLeft" activeCell="A8" sqref="A8"/>
      <selection pane="bottomRight" activeCell="C51" sqref="C51"/>
    </sheetView>
  </sheetViews>
  <sheetFormatPr defaultColWidth="3.5703125" defaultRowHeight="12.75" x14ac:dyDescent="0.2"/>
  <cols>
    <col min="1" max="1" width="39.7109375" style="90" customWidth="1"/>
    <col min="2" max="2" width="12.7109375" style="90" customWidth="1"/>
    <col min="3" max="3" width="11.7109375" style="90" customWidth="1"/>
    <col min="4" max="4" width="12.7109375" style="90" customWidth="1"/>
    <col min="5" max="5" width="11.7109375" style="90" customWidth="1"/>
    <col min="6" max="6" width="2.7109375" style="90" customWidth="1"/>
    <col min="7" max="7" width="11.42578125" style="91" customWidth="1"/>
    <col min="8" max="8" width="12.140625" style="90" customWidth="1"/>
    <col min="9" max="9" width="2.7109375" style="90" customWidth="1"/>
    <col min="10" max="10" width="13.5703125" style="5" customWidth="1"/>
    <col min="11" max="11" width="15.140625" style="5" customWidth="1"/>
    <col min="12" max="16384" width="3.5703125" style="5"/>
  </cols>
  <sheetData>
    <row r="1" spans="1:9" x14ac:dyDescent="0.2">
      <c r="A1" s="1"/>
      <c r="B1" s="1"/>
      <c r="C1" s="1"/>
      <c r="D1" s="1"/>
      <c r="E1" s="1"/>
      <c r="F1" s="1"/>
      <c r="G1" s="2"/>
      <c r="H1" s="3"/>
      <c r="I1" s="3"/>
    </row>
    <row r="2" spans="1:9" ht="15.75" x14ac:dyDescent="0.25">
      <c r="A2" s="6" t="s">
        <v>0</v>
      </c>
      <c r="B2" s="6"/>
      <c r="C2" s="6"/>
      <c r="D2" s="7"/>
      <c r="E2" s="7"/>
      <c r="F2" s="7"/>
      <c r="G2" s="8"/>
      <c r="H2" s="9"/>
      <c r="I2" s="9"/>
    </row>
    <row r="3" spans="1:9" x14ac:dyDescent="0.2">
      <c r="A3" s="7" t="str">
        <f>[1]BYDEPT!A2</f>
        <v>JANUARY 1- DECEMBER 31, 2016</v>
      </c>
      <c r="B3" s="7"/>
      <c r="C3" s="7"/>
      <c r="D3" s="1"/>
      <c r="E3" s="1"/>
      <c r="F3" s="1"/>
      <c r="G3" s="2"/>
      <c r="H3" s="10"/>
      <c r="I3" s="10"/>
    </row>
    <row r="4" spans="1:9" x14ac:dyDescent="0.2">
      <c r="A4" s="10" t="s">
        <v>1</v>
      </c>
      <c r="B4" s="10"/>
      <c r="C4" s="10"/>
      <c r="D4" s="10"/>
      <c r="E4" s="10"/>
      <c r="F4" s="10"/>
      <c r="G4" s="8"/>
      <c r="H4" s="10"/>
      <c r="I4" s="10"/>
    </row>
    <row r="5" spans="1:9" ht="21.75" customHeight="1" x14ac:dyDescent="0.2">
      <c r="A5" s="353" t="s">
        <v>2</v>
      </c>
      <c r="B5" s="351" t="s">
        <v>3</v>
      </c>
      <c r="C5" s="351"/>
      <c r="D5" s="351"/>
      <c r="E5" s="354" t="s">
        <v>4</v>
      </c>
      <c r="F5" s="355"/>
      <c r="G5" s="351" t="s">
        <v>5</v>
      </c>
      <c r="H5" s="351" t="s">
        <v>6</v>
      </c>
      <c r="I5" s="351"/>
    </row>
    <row r="6" spans="1:9" ht="12.75" customHeight="1" x14ac:dyDescent="0.2">
      <c r="A6" s="353"/>
      <c r="B6" s="351" t="s">
        <v>7</v>
      </c>
      <c r="C6" s="351" t="s">
        <v>8</v>
      </c>
      <c r="D6" s="351" t="s">
        <v>9</v>
      </c>
      <c r="E6" s="356"/>
      <c r="F6" s="357"/>
      <c r="G6" s="351"/>
      <c r="H6" s="351"/>
      <c r="I6" s="351"/>
    </row>
    <row r="7" spans="1:9" ht="21" customHeight="1" x14ac:dyDescent="0.2">
      <c r="A7" s="353"/>
      <c r="B7" s="351"/>
      <c r="C7" s="351"/>
      <c r="D7" s="351"/>
      <c r="E7" s="358"/>
      <c r="F7" s="359"/>
      <c r="G7" s="351"/>
      <c r="H7" s="351"/>
      <c r="I7" s="351"/>
    </row>
    <row r="8" spans="1:9" ht="15.95" customHeight="1" x14ac:dyDescent="0.2">
      <c r="A8" s="11" t="s">
        <v>10</v>
      </c>
      <c r="B8" s="12">
        <f>B9+B10</f>
        <v>2071104596</v>
      </c>
      <c r="C8" s="12">
        <f>C9+C10</f>
        <v>0</v>
      </c>
      <c r="D8" s="12">
        <f>D9+D10</f>
        <v>2071104596</v>
      </c>
      <c r="E8" s="13">
        <f>E9+E10</f>
        <v>1910958982</v>
      </c>
      <c r="F8" s="13"/>
      <c r="G8" s="14">
        <f>E8/D8</f>
        <v>0.92267623068902693</v>
      </c>
      <c r="H8" s="15">
        <f>H9+H10</f>
        <v>160145614</v>
      </c>
      <c r="I8" s="16"/>
    </row>
    <row r="9" spans="1:9" ht="15.95" customHeight="1" x14ac:dyDescent="0.2">
      <c r="A9" s="18" t="s">
        <v>11</v>
      </c>
      <c r="B9" s="18">
        <f>[1]BYDEPT!F8</f>
        <v>1662817041</v>
      </c>
      <c r="C9" s="18">
        <f>[1]BYDEPT!AE8</f>
        <v>-42974932</v>
      </c>
      <c r="D9" s="19">
        <f>SUM(B9:C9)</f>
        <v>1619842109</v>
      </c>
      <c r="E9" s="20">
        <f>[1]BYDEPT!BD8</f>
        <v>1567644573</v>
      </c>
      <c r="F9" s="21"/>
      <c r="G9" s="22">
        <f>E9/D9</f>
        <v>0.96777615811443263</v>
      </c>
      <c r="H9" s="23">
        <f>D9-E9</f>
        <v>52197536</v>
      </c>
      <c r="I9" s="24"/>
    </row>
    <row r="10" spans="1:9" ht="15.95" customHeight="1" x14ac:dyDescent="0.2">
      <c r="A10" s="26" t="s">
        <v>12</v>
      </c>
      <c r="B10" s="26">
        <f>[1]BYDEPT!F92</f>
        <v>408287555</v>
      </c>
      <c r="C10" s="26">
        <f>[1]BYDEPT!AE92</f>
        <v>42974932</v>
      </c>
      <c r="D10" s="19">
        <f>SUM(B10:C10)</f>
        <v>451262487</v>
      </c>
      <c r="E10" s="23">
        <f>[1]BYDEPT!BD92</f>
        <v>343314409</v>
      </c>
      <c r="F10" s="21"/>
      <c r="G10" s="22">
        <f>E10/D10</f>
        <v>0.76078650206969234</v>
      </c>
      <c r="H10" s="23">
        <f>D10-E10</f>
        <v>107948078</v>
      </c>
      <c r="I10" s="24"/>
    </row>
    <row r="11" spans="1:9" ht="15.95" customHeight="1" x14ac:dyDescent="0.2">
      <c r="A11" s="27"/>
      <c r="B11" s="27"/>
      <c r="C11" s="27"/>
      <c r="D11" s="28"/>
      <c r="E11" s="29"/>
      <c r="F11" s="17"/>
      <c r="G11" s="30"/>
      <c r="H11" s="29"/>
      <c r="I11" s="16"/>
    </row>
    <row r="12" spans="1:9" ht="15.95" customHeight="1" x14ac:dyDescent="0.2">
      <c r="A12" s="31" t="s">
        <v>13</v>
      </c>
      <c r="B12" s="32">
        <f>SUM(B13:B17)+SUM(B20:B23)</f>
        <v>930695404</v>
      </c>
      <c r="C12" s="32">
        <f>SUM(C13:C17)+SUM(C20:C23)</f>
        <v>0</v>
      </c>
      <c r="D12" s="32">
        <f>SUM(D13:D17)+SUM(D20:D23)</f>
        <v>930695404</v>
      </c>
      <c r="E12" s="33">
        <f>SUM(E13:E17)+SUM(E20:E23)</f>
        <v>907519462</v>
      </c>
      <c r="F12" s="34"/>
      <c r="G12" s="35">
        <f t="shared" ref="G12:G23" si="0">E12/D12</f>
        <v>0.97509825244608173</v>
      </c>
      <c r="H12" s="33">
        <f>SUM(H13:H17)+SUM(H20:H23)</f>
        <v>23175942</v>
      </c>
      <c r="I12" s="36"/>
    </row>
    <row r="13" spans="1:9" ht="15.95" customHeight="1" x14ac:dyDescent="0.25">
      <c r="A13" s="37" t="s">
        <v>14</v>
      </c>
      <c r="B13" s="37">
        <f>[1]BYDEPT!F112</f>
        <v>31240142</v>
      </c>
      <c r="C13" s="37"/>
      <c r="D13" s="38">
        <f>SUM(B13:C13)</f>
        <v>31240142</v>
      </c>
      <c r="E13" s="39">
        <f>[1]BYDEPT!BD112</f>
        <v>36272143</v>
      </c>
      <c r="F13" s="40"/>
      <c r="G13" s="41">
        <f t="shared" si="0"/>
        <v>1.161074844025997</v>
      </c>
      <c r="H13" s="23">
        <f>D13-E13</f>
        <v>-5032001</v>
      </c>
      <c r="I13" s="42" t="s">
        <v>15</v>
      </c>
    </row>
    <row r="14" spans="1:9" ht="15.95" customHeight="1" x14ac:dyDescent="0.25">
      <c r="A14" s="18" t="s">
        <v>16</v>
      </c>
      <c r="B14" s="18">
        <f>[1]BYDEPT!F113</f>
        <v>428619518</v>
      </c>
      <c r="C14" s="18"/>
      <c r="D14" s="38">
        <f>SUM(B14:C14)</f>
        <v>428619518</v>
      </c>
      <c r="E14" s="39">
        <f>[1]BYDEPT!BD113</f>
        <v>428619518</v>
      </c>
      <c r="F14" s="40"/>
      <c r="G14" s="43">
        <f t="shared" si="0"/>
        <v>1</v>
      </c>
      <c r="H14" s="23">
        <f>D14-E14</f>
        <v>0</v>
      </c>
      <c r="I14" s="24"/>
    </row>
    <row r="15" spans="1:9" ht="15.95" customHeight="1" x14ac:dyDescent="0.25">
      <c r="A15" s="37" t="s">
        <v>17</v>
      </c>
      <c r="B15" s="37">
        <f>[1]BYDEPT!F114</f>
        <v>331</v>
      </c>
      <c r="C15" s="37"/>
      <c r="D15" s="38">
        <f>SUM(B15:C15)</f>
        <v>331</v>
      </c>
      <c r="E15" s="39">
        <f>[1]BYDEPT!BD114</f>
        <v>331</v>
      </c>
      <c r="F15" s="40"/>
      <c r="G15" s="43">
        <f t="shared" si="0"/>
        <v>1</v>
      </c>
      <c r="H15" s="23">
        <f>D15-E15</f>
        <v>0</v>
      </c>
      <c r="I15" s="24"/>
    </row>
    <row r="16" spans="1:9" ht="15.95" customHeight="1" x14ac:dyDescent="0.25">
      <c r="A16" s="37" t="s">
        <v>18</v>
      </c>
      <c r="B16" s="37">
        <f>[1]BYDEPT!F115</f>
        <v>64410</v>
      </c>
      <c r="C16" s="37"/>
      <c r="D16" s="38">
        <f>SUM(B16:C16)</f>
        <v>64410</v>
      </c>
      <c r="E16" s="39">
        <f>[1]BYDEPT!BD115</f>
        <v>64410</v>
      </c>
      <c r="F16" s="40"/>
      <c r="G16" s="43">
        <f t="shared" si="0"/>
        <v>1</v>
      </c>
      <c r="H16" s="23">
        <f>D16-E16</f>
        <v>0</v>
      </c>
      <c r="I16" s="24"/>
    </row>
    <row r="17" spans="1:9" ht="15.95" customHeight="1" x14ac:dyDescent="0.25">
      <c r="A17" s="37" t="s">
        <v>19</v>
      </c>
      <c r="B17" s="45">
        <f>SUM(B18:B19)</f>
        <v>25999003</v>
      </c>
      <c r="C17" s="45">
        <f>SUM(C18:C19)</f>
        <v>0</v>
      </c>
      <c r="D17" s="46">
        <f>SUM(D18:D19)</f>
        <v>25999003</v>
      </c>
      <c r="E17" s="47">
        <f>SUM(E18:E19)</f>
        <v>18652050</v>
      </c>
      <c r="F17" s="48"/>
      <c r="G17" s="49">
        <f t="shared" si="0"/>
        <v>0.71741404853101487</v>
      </c>
      <c r="H17" s="45">
        <f>SUM(H18:H19)</f>
        <v>7346953</v>
      </c>
      <c r="I17" s="50"/>
    </row>
    <row r="18" spans="1:9" ht="15.95" customHeight="1" x14ac:dyDescent="0.25">
      <c r="A18" s="37" t="s">
        <v>20</v>
      </c>
      <c r="B18" s="37">
        <f>[1]BYDEPT!F117</f>
        <v>13090992</v>
      </c>
      <c r="C18" s="37"/>
      <c r="D18" s="38">
        <f t="shared" ref="D18:D23" si="1">SUM(B18:C18)</f>
        <v>13090992</v>
      </c>
      <c r="E18" s="39">
        <f>[1]BYDEPT!BD117</f>
        <v>7301332</v>
      </c>
      <c r="F18" s="40"/>
      <c r="G18" s="43">
        <f t="shared" si="0"/>
        <v>0.55773710655388076</v>
      </c>
      <c r="H18" s="23">
        <f t="shared" ref="H18:H23" si="2">D18-E18</f>
        <v>5789660</v>
      </c>
      <c r="I18" s="24"/>
    </row>
    <row r="19" spans="1:9" ht="15.95" customHeight="1" x14ac:dyDescent="0.25">
      <c r="A19" s="37" t="s">
        <v>21</v>
      </c>
      <c r="B19" s="37">
        <f>[1]BYDEPT!F118</f>
        <v>12908011</v>
      </c>
      <c r="C19" s="37"/>
      <c r="D19" s="38">
        <f t="shared" si="1"/>
        <v>12908011</v>
      </c>
      <c r="E19" s="39">
        <f>[1]BYDEPT!BD118</f>
        <v>11350718</v>
      </c>
      <c r="F19" s="40"/>
      <c r="G19" s="43">
        <f t="shared" si="0"/>
        <v>0.87935453417261578</v>
      </c>
      <c r="H19" s="23">
        <f t="shared" si="2"/>
        <v>1557293</v>
      </c>
      <c r="I19" s="24"/>
    </row>
    <row r="20" spans="1:9" ht="15.95" hidden="1" customHeight="1" x14ac:dyDescent="0.25">
      <c r="A20" s="37" t="s">
        <v>22</v>
      </c>
      <c r="B20" s="37"/>
      <c r="C20" s="37"/>
      <c r="D20" s="38">
        <f t="shared" si="1"/>
        <v>0</v>
      </c>
      <c r="E20" s="39">
        <f>[1]BYDEPT!BD119</f>
        <v>0</v>
      </c>
      <c r="F20" s="40"/>
      <c r="G20" s="43"/>
      <c r="H20" s="23">
        <f t="shared" si="2"/>
        <v>0</v>
      </c>
      <c r="I20" s="24"/>
    </row>
    <row r="21" spans="1:9" ht="15.95" customHeight="1" x14ac:dyDescent="0.25">
      <c r="A21" s="37" t="s">
        <v>23</v>
      </c>
      <c r="B21" s="37">
        <f>[1]BYDEPT!F120</f>
        <v>26500000</v>
      </c>
      <c r="C21" s="37"/>
      <c r="D21" s="38">
        <f t="shared" si="1"/>
        <v>26500000</v>
      </c>
      <c r="E21" s="39">
        <f>[1]BYDEPT!BD120</f>
        <v>15298000</v>
      </c>
      <c r="F21" s="40" t="s">
        <v>24</v>
      </c>
      <c r="G21" s="43">
        <f t="shared" si="0"/>
        <v>0.57728301886792455</v>
      </c>
      <c r="H21" s="23">
        <f t="shared" si="2"/>
        <v>11202000</v>
      </c>
      <c r="I21" s="24"/>
    </row>
    <row r="22" spans="1:9" ht="15.95" customHeight="1" x14ac:dyDescent="0.25">
      <c r="A22" s="37" t="s">
        <v>25</v>
      </c>
      <c r="B22" s="37">
        <f>[1]BYDEPT!F121</f>
        <v>392797000</v>
      </c>
      <c r="C22" s="37"/>
      <c r="D22" s="38">
        <f t="shared" si="1"/>
        <v>392797000</v>
      </c>
      <c r="E22" s="39">
        <f>[1]BYDEPT!BD121</f>
        <v>392797000</v>
      </c>
      <c r="F22" s="40"/>
      <c r="G22" s="43">
        <f>E22/D22</f>
        <v>1</v>
      </c>
      <c r="H22" s="23">
        <f t="shared" si="2"/>
        <v>0</v>
      </c>
      <c r="I22" s="24"/>
    </row>
    <row r="23" spans="1:9" ht="15.95" customHeight="1" x14ac:dyDescent="0.25">
      <c r="A23" s="18" t="s">
        <v>26</v>
      </c>
      <c r="B23" s="18">
        <f>'[1]GAARD-I.1'!F299</f>
        <v>25475000</v>
      </c>
      <c r="C23" s="18"/>
      <c r="D23" s="38">
        <f t="shared" si="1"/>
        <v>25475000</v>
      </c>
      <c r="E23" s="39">
        <f>[1]BYDEPT!BD122</f>
        <v>15816010</v>
      </c>
      <c r="F23" s="40"/>
      <c r="G23" s="43">
        <f t="shared" si="0"/>
        <v>0.62084435721295383</v>
      </c>
      <c r="H23" s="23">
        <f t="shared" si="2"/>
        <v>9658990</v>
      </c>
      <c r="I23" s="24"/>
    </row>
    <row r="24" spans="1:9" ht="15.95" customHeight="1" x14ac:dyDescent="0.25">
      <c r="A24" s="37"/>
      <c r="B24" s="37"/>
      <c r="C24" s="37"/>
      <c r="D24" s="38"/>
      <c r="E24" s="39"/>
      <c r="F24" s="40"/>
      <c r="G24" s="43"/>
      <c r="H24" s="37"/>
      <c r="I24" s="50"/>
    </row>
    <row r="25" spans="1:9" s="55" customFormat="1" ht="15.95" customHeight="1" x14ac:dyDescent="0.25">
      <c r="A25" s="51" t="s">
        <v>27</v>
      </c>
      <c r="B25" s="52">
        <f>B12+B8</f>
        <v>3001800000</v>
      </c>
      <c r="C25" s="52">
        <f>C12+C8</f>
        <v>0</v>
      </c>
      <c r="D25" s="52">
        <f>D12+D8</f>
        <v>3001800000</v>
      </c>
      <c r="E25" s="51">
        <f>E12+E8</f>
        <v>2818478444</v>
      </c>
      <c r="F25" s="53"/>
      <c r="G25" s="54">
        <f>E25/D25</f>
        <v>0.93892945699247121</v>
      </c>
      <c r="H25" s="51">
        <f>H12+H8</f>
        <v>183321556</v>
      </c>
      <c r="I25" s="36"/>
    </row>
    <row r="26" spans="1:9" ht="15.95" customHeight="1" x14ac:dyDescent="0.25">
      <c r="A26" s="39"/>
      <c r="B26" s="39"/>
      <c r="C26" s="39"/>
      <c r="D26" s="38"/>
      <c r="E26" s="39"/>
      <c r="F26" s="40"/>
      <c r="G26" s="43"/>
      <c r="H26" s="37"/>
      <c r="I26" s="50"/>
    </row>
    <row r="27" spans="1:9" ht="15.95" customHeight="1" x14ac:dyDescent="0.25">
      <c r="A27" s="51" t="s">
        <v>28</v>
      </c>
      <c r="B27" s="52">
        <f>B28+B32+B34</f>
        <v>0</v>
      </c>
      <c r="C27" s="52">
        <f>C28+C32+C34</f>
        <v>0</v>
      </c>
      <c r="D27" s="52">
        <f>D28+D32+D34</f>
        <v>0</v>
      </c>
      <c r="E27" s="51">
        <f>E28+E32+E34</f>
        <v>69773403</v>
      </c>
      <c r="F27" s="53" t="s">
        <v>29</v>
      </c>
      <c r="G27" s="54">
        <f>G28+G32+G34</f>
        <v>0</v>
      </c>
      <c r="H27" s="51">
        <f>H28+H32+H34</f>
        <v>-69773403</v>
      </c>
      <c r="I27" s="36"/>
    </row>
    <row r="28" spans="1:9" ht="15.95" customHeight="1" x14ac:dyDescent="0.25">
      <c r="A28" s="56" t="s">
        <v>30</v>
      </c>
      <c r="B28" s="32">
        <f>SUM(B29:B30)</f>
        <v>0</v>
      </c>
      <c r="C28" s="32">
        <f>SUM(C29:C30)</f>
        <v>0</v>
      </c>
      <c r="D28" s="32">
        <f>SUM(D29:D30)</f>
        <v>0</v>
      </c>
      <c r="E28" s="33">
        <f>SUM(E29:E30)</f>
        <v>41641306</v>
      </c>
      <c r="F28" s="57"/>
      <c r="G28" s="35"/>
      <c r="H28" s="33">
        <f>SUM(H29:H30)</f>
        <v>-41641306</v>
      </c>
      <c r="I28" s="36"/>
    </row>
    <row r="29" spans="1:9" ht="15.95" customHeight="1" x14ac:dyDescent="0.25">
      <c r="A29" s="18" t="s">
        <v>31</v>
      </c>
      <c r="B29" s="58"/>
      <c r="C29" s="58"/>
      <c r="D29" s="59">
        <f>SUM(B29:C29)</f>
        <v>0</v>
      </c>
      <c r="E29" s="26">
        <f>[1]BYDEPT!BD129</f>
        <v>19252055</v>
      </c>
      <c r="F29" s="60"/>
      <c r="G29" s="43"/>
      <c r="H29" s="23">
        <f>D29-E29</f>
        <v>-19252055</v>
      </c>
      <c r="I29" s="24"/>
    </row>
    <row r="30" spans="1:9" ht="15.95" customHeight="1" x14ac:dyDescent="0.25">
      <c r="A30" s="26" t="s">
        <v>32</v>
      </c>
      <c r="B30" s="61"/>
      <c r="C30" s="61"/>
      <c r="D30" s="59">
        <f>SUM(B30:C30)</f>
        <v>0</v>
      </c>
      <c r="E30" s="26">
        <f>[1]BYDEPT!BD213</f>
        <v>22389251</v>
      </c>
      <c r="F30" s="60"/>
      <c r="G30" s="43"/>
      <c r="H30" s="23">
        <f>D30-E30</f>
        <v>-22389251</v>
      </c>
      <c r="I30" s="24"/>
    </row>
    <row r="31" spans="1:9" ht="15.95" customHeight="1" x14ac:dyDescent="0.25">
      <c r="A31" s="26"/>
      <c r="B31" s="26"/>
      <c r="C31" s="26"/>
      <c r="D31" s="62"/>
      <c r="E31" s="26"/>
      <c r="F31" s="60"/>
      <c r="G31" s="43"/>
      <c r="H31" s="37"/>
      <c r="I31" s="50"/>
    </row>
    <row r="32" spans="1:9" s="55" customFormat="1" ht="15.95" customHeight="1" x14ac:dyDescent="0.25">
      <c r="A32" s="56" t="s">
        <v>33</v>
      </c>
      <c r="B32" s="56"/>
      <c r="C32" s="56"/>
      <c r="D32" s="63">
        <f>SUM(B32:C32)</f>
        <v>0</v>
      </c>
      <c r="E32" s="31">
        <f>[1]BYDEPT!BD247</f>
        <v>25341093</v>
      </c>
      <c r="F32" s="64"/>
      <c r="G32" s="65"/>
      <c r="H32" s="29">
        <f>D32-E32</f>
        <v>-25341093</v>
      </c>
      <c r="I32" s="16"/>
    </row>
    <row r="33" spans="1:9" ht="15.95" customHeight="1" x14ac:dyDescent="0.25">
      <c r="A33" s="37"/>
      <c r="B33" s="37"/>
      <c r="C33" s="37"/>
      <c r="D33" s="59"/>
      <c r="E33" s="37"/>
      <c r="F33" s="64"/>
      <c r="G33" s="66"/>
      <c r="H33" s="37"/>
      <c r="I33" s="50"/>
    </row>
    <row r="34" spans="1:9" ht="15.95" customHeight="1" x14ac:dyDescent="0.2">
      <c r="A34" s="56" t="s">
        <v>34</v>
      </c>
      <c r="B34" s="67">
        <f>SUM(B35:B46)</f>
        <v>0</v>
      </c>
      <c r="C34" s="67">
        <f>SUM(C35:C46)</f>
        <v>0</v>
      </c>
      <c r="D34" s="67">
        <f>SUM(D35:D46)</f>
        <v>0</v>
      </c>
      <c r="E34" s="68">
        <f>SUM(E35:E46)</f>
        <v>2791004</v>
      </c>
      <c r="F34" s="69"/>
      <c r="G34" s="70"/>
      <c r="H34" s="33">
        <f>SUM(H35:H46)</f>
        <v>-2791004</v>
      </c>
      <c r="I34" s="36"/>
    </row>
    <row r="35" spans="1:9" ht="15.95" hidden="1" customHeight="1" x14ac:dyDescent="0.2">
      <c r="A35" s="18" t="s">
        <v>35</v>
      </c>
      <c r="B35" s="18"/>
      <c r="C35" s="18"/>
      <c r="D35" s="62"/>
      <c r="E35" s="26">
        <f>[1]BYDEPT!BD250</f>
        <v>0</v>
      </c>
      <c r="F35" s="71"/>
      <c r="G35" s="72"/>
      <c r="H35" s="23">
        <f t="shared" ref="H35:H45" si="3">D35-E35</f>
        <v>0</v>
      </c>
      <c r="I35" s="24"/>
    </row>
    <row r="36" spans="1:9" ht="15.95" customHeight="1" x14ac:dyDescent="0.2">
      <c r="A36" s="18" t="s">
        <v>36</v>
      </c>
      <c r="B36" s="18"/>
      <c r="C36" s="18"/>
      <c r="D36" s="62">
        <f t="shared" ref="D36:D45" si="4">SUM(B36:C36)</f>
        <v>0</v>
      </c>
      <c r="E36" s="26">
        <f>[1]BYDEPT!BD251</f>
        <v>1076846</v>
      </c>
      <c r="F36" s="71"/>
      <c r="G36" s="43"/>
      <c r="H36" s="23">
        <f t="shared" si="3"/>
        <v>-1076846</v>
      </c>
      <c r="I36" s="24"/>
    </row>
    <row r="37" spans="1:9" ht="15.95" hidden="1" customHeight="1" x14ac:dyDescent="0.2">
      <c r="A37" s="18" t="s">
        <v>37</v>
      </c>
      <c r="B37" s="18"/>
      <c r="C37" s="18"/>
      <c r="D37" s="62">
        <f t="shared" si="4"/>
        <v>0</v>
      </c>
      <c r="E37" s="26">
        <f>[1]BYDEPT!BD252</f>
        <v>0</v>
      </c>
      <c r="F37" s="71"/>
      <c r="G37" s="43"/>
      <c r="H37" s="23">
        <f t="shared" si="3"/>
        <v>0</v>
      </c>
      <c r="I37" s="24"/>
    </row>
    <row r="38" spans="1:9" ht="15.95" customHeight="1" x14ac:dyDescent="0.2">
      <c r="A38" s="37" t="s">
        <v>38</v>
      </c>
      <c r="B38" s="37"/>
      <c r="C38" s="37"/>
      <c r="D38" s="62">
        <f t="shared" si="4"/>
        <v>0</v>
      </c>
      <c r="E38" s="26">
        <f>[1]BYDEPT!BD253</f>
        <v>899243</v>
      </c>
      <c r="F38" s="71"/>
      <c r="G38" s="43"/>
      <c r="H38" s="23">
        <f t="shared" si="3"/>
        <v>-899243</v>
      </c>
      <c r="I38" s="24"/>
    </row>
    <row r="39" spans="1:9" ht="15.95" customHeight="1" x14ac:dyDescent="0.2">
      <c r="A39" s="18" t="s">
        <v>39</v>
      </c>
      <c r="B39" s="18"/>
      <c r="C39" s="18"/>
      <c r="D39" s="62">
        <f t="shared" si="4"/>
        <v>0</v>
      </c>
      <c r="E39" s="26">
        <f>[1]BYDEPT!BD254</f>
        <v>814867</v>
      </c>
      <c r="F39" s="71"/>
      <c r="G39" s="43"/>
      <c r="H39" s="23">
        <f t="shared" si="3"/>
        <v>-814867</v>
      </c>
      <c r="I39" s="24"/>
    </row>
    <row r="40" spans="1:9" ht="15.95" hidden="1" customHeight="1" x14ac:dyDescent="0.2">
      <c r="A40" s="73" t="s">
        <v>40</v>
      </c>
      <c r="B40" s="50"/>
      <c r="C40" s="50"/>
      <c r="D40" s="62">
        <f t="shared" si="4"/>
        <v>0</v>
      </c>
      <c r="E40" s="26">
        <f>[1]BYDEPT!BD255</f>
        <v>0</v>
      </c>
      <c r="F40" s="71"/>
      <c r="G40" s="43"/>
      <c r="H40" s="23">
        <f t="shared" si="3"/>
        <v>0</v>
      </c>
      <c r="I40" s="24"/>
    </row>
    <row r="41" spans="1:9" ht="15.95" customHeight="1" x14ac:dyDescent="0.2">
      <c r="A41" s="37" t="s">
        <v>41</v>
      </c>
      <c r="B41" s="18"/>
      <c r="C41" s="18"/>
      <c r="D41" s="62">
        <f t="shared" si="4"/>
        <v>0</v>
      </c>
      <c r="E41" s="26">
        <f>[1]BYDEPT!BD256</f>
        <v>48</v>
      </c>
      <c r="F41" s="71"/>
      <c r="G41" s="43"/>
      <c r="H41" s="23">
        <f t="shared" si="3"/>
        <v>-48</v>
      </c>
      <c r="I41" s="24"/>
    </row>
    <row r="42" spans="1:9" ht="15.95" hidden="1" customHeight="1" x14ac:dyDescent="0.2">
      <c r="A42" s="18" t="s">
        <v>42</v>
      </c>
      <c r="B42" s="18"/>
      <c r="C42" s="18"/>
      <c r="D42" s="62">
        <f t="shared" si="4"/>
        <v>0</v>
      </c>
      <c r="E42" s="26">
        <f>[1]BYDEPT!BD257</f>
        <v>0</v>
      </c>
      <c r="F42" s="71"/>
      <c r="G42" s="43"/>
      <c r="H42" s="23">
        <f t="shared" si="3"/>
        <v>0</v>
      </c>
      <c r="I42" s="24"/>
    </row>
    <row r="43" spans="1:9" ht="15.95" hidden="1" customHeight="1" x14ac:dyDescent="0.2">
      <c r="A43" s="18" t="s">
        <v>43</v>
      </c>
      <c r="B43" s="18"/>
      <c r="C43" s="18"/>
      <c r="D43" s="62">
        <f t="shared" si="4"/>
        <v>0</v>
      </c>
      <c r="E43" s="26">
        <f>[1]BYDEPT!BD258</f>
        <v>0</v>
      </c>
      <c r="F43" s="71"/>
      <c r="G43" s="43"/>
      <c r="H43" s="23">
        <f t="shared" si="3"/>
        <v>0</v>
      </c>
      <c r="I43" s="24"/>
    </row>
    <row r="44" spans="1:9" ht="15.95" hidden="1" customHeight="1" x14ac:dyDescent="0.2">
      <c r="A44" s="18" t="s">
        <v>44</v>
      </c>
      <c r="B44" s="18"/>
      <c r="C44" s="18"/>
      <c r="D44" s="62">
        <f t="shared" si="4"/>
        <v>0</v>
      </c>
      <c r="E44" s="26">
        <f>[1]BYDEPT!BD259</f>
        <v>0</v>
      </c>
      <c r="F44" s="71"/>
      <c r="G44" s="43"/>
      <c r="H44" s="23">
        <f t="shared" si="3"/>
        <v>0</v>
      </c>
      <c r="I44" s="24"/>
    </row>
    <row r="45" spans="1:9" ht="15.95" hidden="1" customHeight="1" x14ac:dyDescent="0.2">
      <c r="A45" s="18"/>
      <c r="B45" s="18"/>
      <c r="C45" s="18"/>
      <c r="D45" s="62">
        <f t="shared" si="4"/>
        <v>0</v>
      </c>
      <c r="E45" s="26"/>
      <c r="F45" s="71"/>
      <c r="G45" s="43"/>
      <c r="H45" s="23">
        <f t="shared" si="3"/>
        <v>0</v>
      </c>
      <c r="I45" s="24"/>
    </row>
    <row r="46" spans="1:9" ht="15.95" hidden="1" customHeight="1" x14ac:dyDescent="0.2">
      <c r="A46" s="18"/>
      <c r="B46" s="18"/>
      <c r="C46" s="18"/>
      <c r="D46" s="74"/>
      <c r="E46" s="75"/>
      <c r="F46" s="44"/>
      <c r="G46" s="66"/>
      <c r="H46" s="23"/>
      <c r="I46" s="24"/>
    </row>
    <row r="47" spans="1:9" ht="21" customHeight="1" thickBot="1" x14ac:dyDescent="0.25">
      <c r="A47" s="393" t="s">
        <v>45</v>
      </c>
      <c r="B47" s="394">
        <f>B27+B25</f>
        <v>3001800000</v>
      </c>
      <c r="C47" s="394">
        <f>C27+C25</f>
        <v>0</v>
      </c>
      <c r="D47" s="394">
        <f>D27+D25</f>
        <v>3001800000</v>
      </c>
      <c r="E47" s="393">
        <f>E27+E25</f>
        <v>2888251847</v>
      </c>
      <c r="F47" s="395"/>
      <c r="G47" s="396">
        <f>E47/D47</f>
        <v>0.96217331167965892</v>
      </c>
      <c r="H47" s="393">
        <f>H27+H25</f>
        <v>113548153</v>
      </c>
      <c r="I47" s="397"/>
    </row>
    <row r="48" spans="1:9" s="80" customFormat="1" ht="15" customHeight="1" thickTop="1" x14ac:dyDescent="0.2">
      <c r="A48" s="76" t="s">
        <v>46</v>
      </c>
      <c r="B48" s="77"/>
      <c r="C48" s="77"/>
      <c r="D48" s="77"/>
      <c r="E48" s="78"/>
      <c r="F48" s="77"/>
      <c r="G48" s="77"/>
      <c r="H48" s="79"/>
    </row>
    <row r="49" spans="1:17" s="80" customFormat="1" ht="15" customHeight="1" x14ac:dyDescent="0.2">
      <c r="A49" s="76" t="s">
        <v>372</v>
      </c>
      <c r="B49" s="77"/>
      <c r="C49" s="77"/>
      <c r="D49" s="77"/>
      <c r="E49" s="78"/>
      <c r="F49" s="77"/>
      <c r="G49" s="77"/>
      <c r="H49" s="79"/>
    </row>
    <row r="50" spans="1:17" s="81" customFormat="1" ht="17.25" customHeight="1" x14ac:dyDescent="0.2">
      <c r="A50" s="352" t="s">
        <v>47</v>
      </c>
      <c r="B50" s="352"/>
      <c r="C50" s="352"/>
      <c r="D50" s="352"/>
      <c r="E50" s="352"/>
      <c r="F50" s="352"/>
      <c r="G50" s="352"/>
      <c r="H50" s="352"/>
      <c r="I50" s="352"/>
    </row>
    <row r="51" spans="1:17" s="81" customFormat="1" ht="15" customHeight="1" x14ac:dyDescent="0.2">
      <c r="A51" s="82" t="s">
        <v>48</v>
      </c>
      <c r="B51" s="83"/>
      <c r="C51" s="83"/>
      <c r="D51" s="83"/>
      <c r="E51" s="84"/>
      <c r="F51" s="85"/>
      <c r="G51" s="85"/>
      <c r="H51" s="86"/>
    </row>
    <row r="52" spans="1:17" s="25" customFormat="1" ht="15" customHeight="1" x14ac:dyDescent="0.2">
      <c r="G52" s="87"/>
      <c r="J52" s="5"/>
      <c r="K52" s="5"/>
      <c r="L52" s="5"/>
      <c r="M52" s="5"/>
      <c r="N52" s="5"/>
      <c r="O52" s="5"/>
      <c r="P52" s="5"/>
      <c r="Q52" s="5"/>
    </row>
    <row r="53" spans="1:17" s="25" customFormat="1" ht="15" customHeight="1" x14ac:dyDescent="0.2">
      <c r="G53" s="87"/>
      <c r="J53" s="5"/>
      <c r="K53" s="5"/>
      <c r="L53" s="5"/>
      <c r="M53" s="5"/>
      <c r="N53" s="5"/>
      <c r="O53" s="5"/>
      <c r="P53" s="5"/>
      <c r="Q53" s="5"/>
    </row>
    <row r="54" spans="1:17" s="25" customFormat="1" ht="15" customHeight="1" x14ac:dyDescent="0.2">
      <c r="G54" s="87"/>
      <c r="J54" s="5"/>
      <c r="K54" s="5"/>
      <c r="L54" s="5"/>
      <c r="M54" s="5"/>
      <c r="N54" s="5"/>
      <c r="O54" s="5"/>
      <c r="P54" s="5"/>
      <c r="Q54" s="5"/>
    </row>
    <row r="55" spans="1:17" s="25" customFormat="1" ht="15" customHeight="1" x14ac:dyDescent="0.2">
      <c r="G55" s="87"/>
      <c r="J55" s="5"/>
      <c r="K55" s="5"/>
      <c r="L55" s="5"/>
      <c r="M55" s="5"/>
      <c r="N55" s="5"/>
      <c r="O55" s="5"/>
      <c r="P55" s="5"/>
      <c r="Q55" s="5"/>
    </row>
    <row r="56" spans="1:17" s="25" customFormat="1" ht="15" customHeight="1" x14ac:dyDescent="0.2">
      <c r="G56" s="87"/>
      <c r="J56" s="5"/>
      <c r="K56" s="5"/>
      <c r="L56" s="5"/>
      <c r="M56" s="5"/>
      <c r="N56" s="5"/>
      <c r="O56" s="5"/>
      <c r="P56" s="5"/>
      <c r="Q56" s="5"/>
    </row>
    <row r="57" spans="1:17" s="25" customFormat="1" ht="15" customHeight="1" x14ac:dyDescent="0.2">
      <c r="G57" s="87"/>
      <c r="J57" s="5"/>
      <c r="K57" s="5"/>
      <c r="L57" s="5"/>
      <c r="M57" s="5"/>
      <c r="N57" s="5"/>
      <c r="O57" s="5"/>
      <c r="P57" s="5"/>
      <c r="Q57" s="5"/>
    </row>
    <row r="58" spans="1:17" s="25" customFormat="1" ht="15" customHeight="1" x14ac:dyDescent="0.2">
      <c r="G58" s="87"/>
      <c r="J58" s="5"/>
      <c r="K58" s="5"/>
      <c r="L58" s="5"/>
      <c r="M58" s="5"/>
      <c r="N58" s="5"/>
      <c r="O58" s="5"/>
      <c r="P58" s="5"/>
      <c r="Q58" s="5"/>
    </row>
    <row r="59" spans="1:17" s="25" customFormat="1" ht="15" customHeight="1" x14ac:dyDescent="0.2">
      <c r="G59" s="87"/>
      <c r="J59" s="5"/>
      <c r="K59" s="5"/>
      <c r="L59" s="5"/>
      <c r="M59" s="5"/>
      <c r="N59" s="5"/>
      <c r="O59" s="5"/>
      <c r="P59" s="5"/>
      <c r="Q59" s="5"/>
    </row>
    <row r="60" spans="1:17" s="25" customFormat="1" ht="15" customHeight="1" x14ac:dyDescent="0.2">
      <c r="G60" s="87"/>
      <c r="J60" s="5"/>
      <c r="K60" s="5"/>
      <c r="L60" s="5"/>
      <c r="M60" s="5"/>
      <c r="N60" s="5"/>
      <c r="O60" s="5"/>
      <c r="P60" s="5"/>
      <c r="Q60" s="5"/>
    </row>
    <row r="61" spans="1:17" s="25" customFormat="1" ht="15" customHeight="1" x14ac:dyDescent="0.2">
      <c r="G61" s="87"/>
      <c r="J61" s="5"/>
      <c r="K61" s="5"/>
      <c r="L61" s="5"/>
      <c r="M61" s="5"/>
      <c r="N61" s="5"/>
      <c r="O61" s="5"/>
      <c r="P61" s="5"/>
      <c r="Q61" s="5"/>
    </row>
    <row r="62" spans="1:17" s="25" customFormat="1" ht="15" customHeight="1" x14ac:dyDescent="0.2">
      <c r="G62" s="87"/>
      <c r="J62" s="5"/>
      <c r="K62" s="5"/>
      <c r="L62" s="5"/>
      <c r="M62" s="5"/>
      <c r="N62" s="5"/>
      <c r="O62" s="5"/>
      <c r="P62" s="5"/>
      <c r="Q62" s="5"/>
    </row>
    <row r="63" spans="1:17" s="25" customFormat="1" ht="15" customHeight="1" x14ac:dyDescent="0.2">
      <c r="G63" s="87"/>
      <c r="J63" s="5"/>
      <c r="K63" s="5"/>
      <c r="L63" s="5"/>
      <c r="M63" s="5"/>
      <c r="N63" s="5"/>
      <c r="O63" s="5"/>
      <c r="P63" s="5"/>
      <c r="Q63" s="5"/>
    </row>
    <row r="64" spans="1:17" s="25" customFormat="1" ht="15" customHeight="1" x14ac:dyDescent="0.2">
      <c r="G64" s="87"/>
      <c r="J64" s="5"/>
      <c r="K64" s="5"/>
      <c r="L64" s="5"/>
      <c r="M64" s="5"/>
      <c r="N64" s="5"/>
      <c r="O64" s="5"/>
      <c r="P64" s="5"/>
      <c r="Q64" s="5"/>
    </row>
    <row r="65" spans="7:17" s="25" customFormat="1" ht="15" customHeight="1" x14ac:dyDescent="0.2">
      <c r="G65" s="87"/>
      <c r="J65" s="5"/>
      <c r="K65" s="5"/>
      <c r="L65" s="5"/>
      <c r="M65" s="5"/>
      <c r="N65" s="5"/>
      <c r="O65" s="5"/>
      <c r="P65" s="5"/>
      <c r="Q65" s="5"/>
    </row>
    <row r="66" spans="7:17" s="25" customFormat="1" ht="15" customHeight="1" x14ac:dyDescent="0.2">
      <c r="G66" s="87"/>
      <c r="J66" s="5"/>
      <c r="K66" s="5"/>
      <c r="L66" s="5"/>
      <c r="M66" s="5"/>
      <c r="N66" s="5"/>
      <c r="O66" s="5"/>
      <c r="P66" s="5"/>
      <c r="Q66" s="5"/>
    </row>
    <row r="67" spans="7:17" s="25" customFormat="1" ht="15" customHeight="1" x14ac:dyDescent="0.2">
      <c r="G67" s="87"/>
      <c r="J67" s="5"/>
      <c r="K67" s="5"/>
      <c r="L67" s="5"/>
      <c r="M67" s="5"/>
      <c r="N67" s="5"/>
      <c r="O67" s="5"/>
      <c r="P67" s="5"/>
      <c r="Q67" s="5"/>
    </row>
    <row r="68" spans="7:17" s="25" customFormat="1" ht="15" customHeight="1" x14ac:dyDescent="0.2">
      <c r="G68" s="87"/>
      <c r="J68" s="5"/>
      <c r="K68" s="5"/>
      <c r="L68" s="5"/>
      <c r="M68" s="5"/>
      <c r="N68" s="5"/>
      <c r="O68" s="5"/>
      <c r="P68" s="5"/>
      <c r="Q68" s="5"/>
    </row>
    <row r="69" spans="7:17" s="25" customFormat="1" ht="15" customHeight="1" x14ac:dyDescent="0.2">
      <c r="G69" s="87"/>
      <c r="J69" s="5"/>
      <c r="K69" s="5"/>
      <c r="L69" s="5"/>
      <c r="M69" s="5"/>
      <c r="N69" s="5"/>
      <c r="O69" s="5"/>
      <c r="P69" s="5"/>
      <c r="Q69" s="5"/>
    </row>
    <row r="70" spans="7:17" s="25" customFormat="1" ht="15" customHeight="1" x14ac:dyDescent="0.2">
      <c r="G70" s="87"/>
      <c r="J70" s="5"/>
      <c r="K70" s="5"/>
      <c r="L70" s="5"/>
      <c r="M70" s="5"/>
      <c r="N70" s="5"/>
      <c r="O70" s="5"/>
      <c r="P70" s="5"/>
      <c r="Q70" s="5"/>
    </row>
    <row r="71" spans="7:17" s="25" customFormat="1" ht="15" customHeight="1" x14ac:dyDescent="0.2">
      <c r="G71" s="87"/>
      <c r="J71" s="5"/>
      <c r="K71" s="5"/>
      <c r="L71" s="5"/>
      <c r="M71" s="5"/>
      <c r="N71" s="5"/>
      <c r="O71" s="5"/>
      <c r="P71" s="5"/>
      <c r="Q71" s="5"/>
    </row>
    <row r="72" spans="7:17" s="25" customFormat="1" ht="15" customHeight="1" x14ac:dyDescent="0.2">
      <c r="G72" s="87"/>
      <c r="J72" s="5"/>
      <c r="K72" s="5"/>
      <c r="L72" s="5"/>
      <c r="M72" s="5"/>
      <c r="N72" s="5"/>
      <c r="O72" s="5"/>
      <c r="P72" s="5"/>
      <c r="Q72" s="5"/>
    </row>
    <row r="73" spans="7:17" s="25" customFormat="1" ht="15" customHeight="1" x14ac:dyDescent="0.2">
      <c r="G73" s="87"/>
      <c r="J73" s="5"/>
      <c r="K73" s="5"/>
      <c r="L73" s="5"/>
      <c r="M73" s="5"/>
      <c r="N73" s="5"/>
      <c r="O73" s="5"/>
      <c r="P73" s="5"/>
      <c r="Q73" s="5"/>
    </row>
    <row r="74" spans="7:17" s="25" customFormat="1" ht="15" customHeight="1" x14ac:dyDescent="0.2">
      <c r="G74" s="87"/>
      <c r="J74" s="5"/>
      <c r="K74" s="5"/>
      <c r="L74" s="5"/>
      <c r="M74" s="5"/>
      <c r="N74" s="5"/>
      <c r="O74" s="5"/>
      <c r="P74" s="5"/>
      <c r="Q74" s="5"/>
    </row>
    <row r="75" spans="7:17" s="25" customFormat="1" ht="15" customHeight="1" x14ac:dyDescent="0.2">
      <c r="G75" s="87"/>
      <c r="J75" s="5"/>
      <c r="K75" s="5"/>
      <c r="L75" s="5"/>
      <c r="M75" s="5"/>
      <c r="N75" s="5"/>
      <c r="O75" s="5"/>
      <c r="P75" s="5"/>
      <c r="Q75" s="5"/>
    </row>
    <row r="76" spans="7:17" s="25" customFormat="1" ht="15" customHeight="1" x14ac:dyDescent="0.2">
      <c r="G76" s="87"/>
      <c r="J76" s="5"/>
      <c r="K76" s="5"/>
      <c r="L76" s="5"/>
      <c r="M76" s="5"/>
      <c r="N76" s="5"/>
      <c r="O76" s="5"/>
      <c r="P76" s="5"/>
      <c r="Q76" s="5"/>
    </row>
    <row r="77" spans="7:17" s="25" customFormat="1" ht="15" customHeight="1" x14ac:dyDescent="0.2">
      <c r="G77" s="87"/>
      <c r="J77" s="5"/>
      <c r="K77" s="5"/>
      <c r="L77" s="5"/>
      <c r="M77" s="5"/>
      <c r="N77" s="5"/>
      <c r="O77" s="5"/>
      <c r="P77" s="5"/>
      <c r="Q77" s="5"/>
    </row>
    <row r="78" spans="7:17" s="25" customFormat="1" ht="15" customHeight="1" x14ac:dyDescent="0.2">
      <c r="G78" s="87"/>
      <c r="J78" s="5"/>
      <c r="K78" s="5"/>
      <c r="L78" s="5"/>
      <c r="M78" s="5"/>
      <c r="N78" s="5"/>
      <c r="O78" s="5"/>
      <c r="P78" s="5"/>
      <c r="Q78" s="5"/>
    </row>
    <row r="79" spans="7:17" s="25" customFormat="1" ht="15" customHeight="1" x14ac:dyDescent="0.2">
      <c r="G79" s="87"/>
      <c r="J79" s="5"/>
      <c r="K79" s="5"/>
      <c r="L79" s="5"/>
      <c r="M79" s="5"/>
      <c r="N79" s="5"/>
      <c r="O79" s="5"/>
      <c r="P79" s="5"/>
      <c r="Q79" s="5"/>
    </row>
    <row r="80" spans="7:17" s="25" customFormat="1" ht="15" customHeight="1" x14ac:dyDescent="0.2">
      <c r="G80" s="87"/>
      <c r="J80" s="5"/>
      <c r="K80" s="5"/>
      <c r="L80" s="5"/>
      <c r="M80" s="5"/>
      <c r="N80" s="5"/>
      <c r="O80" s="5"/>
      <c r="P80" s="5"/>
      <c r="Q80" s="5"/>
    </row>
    <row r="81" spans="7:17" s="25" customFormat="1" ht="15" customHeight="1" x14ac:dyDescent="0.2">
      <c r="G81" s="87"/>
      <c r="J81" s="5"/>
      <c r="K81" s="5"/>
      <c r="L81" s="5"/>
      <c r="M81" s="5"/>
      <c r="N81" s="5"/>
      <c r="O81" s="5"/>
      <c r="P81" s="5"/>
      <c r="Q81" s="5"/>
    </row>
    <row r="82" spans="7:17" s="25" customFormat="1" ht="15" customHeight="1" x14ac:dyDescent="0.2">
      <c r="G82" s="87"/>
      <c r="J82" s="5"/>
      <c r="K82" s="5"/>
      <c r="L82" s="5"/>
      <c r="M82" s="5"/>
      <c r="N82" s="5"/>
      <c r="O82" s="5"/>
      <c r="P82" s="5"/>
      <c r="Q82" s="5"/>
    </row>
    <row r="83" spans="7:17" s="25" customFormat="1" ht="15" customHeight="1" x14ac:dyDescent="0.2">
      <c r="G83" s="87"/>
      <c r="J83" s="5"/>
      <c r="K83" s="5"/>
      <c r="L83" s="5"/>
      <c r="M83" s="5"/>
      <c r="N83" s="5"/>
      <c r="O83" s="5"/>
      <c r="P83" s="5"/>
      <c r="Q83" s="5"/>
    </row>
    <row r="84" spans="7:17" s="25" customFormat="1" ht="15" customHeight="1" x14ac:dyDescent="0.2">
      <c r="G84" s="87"/>
      <c r="J84" s="5"/>
      <c r="K84" s="5"/>
      <c r="L84" s="5"/>
      <c r="M84" s="5"/>
      <c r="N84" s="5"/>
      <c r="O84" s="5"/>
      <c r="P84" s="5"/>
      <c r="Q84" s="5"/>
    </row>
    <row r="85" spans="7:17" s="25" customFormat="1" ht="15" customHeight="1" x14ac:dyDescent="0.2">
      <c r="G85" s="87"/>
      <c r="J85" s="5"/>
      <c r="K85" s="5"/>
      <c r="L85" s="5"/>
      <c r="M85" s="5"/>
      <c r="N85" s="5"/>
      <c r="O85" s="5"/>
      <c r="P85" s="5"/>
      <c r="Q85" s="5"/>
    </row>
    <row r="86" spans="7:17" s="25" customFormat="1" ht="15" customHeight="1" x14ac:dyDescent="0.2">
      <c r="G86" s="87"/>
      <c r="J86" s="5"/>
      <c r="K86" s="5"/>
      <c r="L86" s="5"/>
      <c r="M86" s="5"/>
      <c r="N86" s="5"/>
      <c r="O86" s="5"/>
      <c r="P86" s="5"/>
      <c r="Q86" s="5"/>
    </row>
    <row r="87" spans="7:17" s="25" customFormat="1" ht="15" customHeight="1" x14ac:dyDescent="0.2">
      <c r="G87" s="87"/>
      <c r="J87" s="5"/>
      <c r="K87" s="5"/>
      <c r="L87" s="5"/>
      <c r="M87" s="5"/>
      <c r="N87" s="5"/>
      <c r="O87" s="5"/>
      <c r="P87" s="5"/>
      <c r="Q87" s="5"/>
    </row>
    <row r="88" spans="7:17" s="25" customFormat="1" ht="15" customHeight="1" x14ac:dyDescent="0.2">
      <c r="G88" s="87"/>
      <c r="J88" s="5"/>
      <c r="K88" s="5"/>
      <c r="L88" s="5"/>
      <c r="M88" s="5"/>
      <c r="N88" s="5"/>
      <c r="O88" s="5"/>
      <c r="P88" s="5"/>
      <c r="Q88" s="5"/>
    </row>
    <row r="89" spans="7:17" s="25" customFormat="1" ht="15" customHeight="1" x14ac:dyDescent="0.2">
      <c r="G89" s="87"/>
      <c r="J89" s="5"/>
      <c r="K89" s="5"/>
      <c r="L89" s="5"/>
      <c r="M89" s="5"/>
      <c r="N89" s="5"/>
      <c r="O89" s="5"/>
      <c r="P89" s="5"/>
      <c r="Q89" s="5"/>
    </row>
    <row r="90" spans="7:17" s="25" customFormat="1" ht="15" customHeight="1" x14ac:dyDescent="0.2">
      <c r="G90" s="87"/>
      <c r="J90" s="5"/>
      <c r="K90" s="5"/>
      <c r="L90" s="5"/>
      <c r="M90" s="5"/>
      <c r="N90" s="5"/>
      <c r="O90" s="5"/>
      <c r="P90" s="5"/>
      <c r="Q90" s="5"/>
    </row>
    <row r="91" spans="7:17" s="25" customFormat="1" ht="15" customHeight="1" x14ac:dyDescent="0.2">
      <c r="G91" s="87"/>
      <c r="J91" s="5"/>
      <c r="K91" s="5"/>
      <c r="L91" s="5"/>
      <c r="M91" s="5"/>
      <c r="N91" s="5"/>
      <c r="O91" s="5"/>
      <c r="P91" s="5"/>
      <c r="Q91" s="5"/>
    </row>
    <row r="92" spans="7:17" s="25" customFormat="1" ht="15" customHeight="1" x14ac:dyDescent="0.2">
      <c r="G92" s="87"/>
      <c r="J92" s="5"/>
      <c r="K92" s="5"/>
      <c r="L92" s="5"/>
      <c r="M92" s="5"/>
      <c r="N92" s="5"/>
      <c r="O92" s="5"/>
      <c r="P92" s="5"/>
      <c r="Q92" s="5"/>
    </row>
    <row r="93" spans="7:17" s="25" customFormat="1" ht="15" customHeight="1" x14ac:dyDescent="0.2">
      <c r="G93" s="87"/>
      <c r="J93" s="5"/>
      <c r="K93" s="5"/>
      <c r="L93" s="5"/>
      <c r="M93" s="5"/>
      <c r="N93" s="5"/>
      <c r="O93" s="5"/>
      <c r="P93" s="5"/>
      <c r="Q93" s="5"/>
    </row>
    <row r="94" spans="7:17" s="25" customFormat="1" ht="15" customHeight="1" x14ac:dyDescent="0.2">
      <c r="G94" s="87"/>
      <c r="J94" s="5"/>
      <c r="K94" s="5"/>
      <c r="L94" s="5"/>
      <c r="M94" s="5"/>
      <c r="N94" s="5"/>
      <c r="O94" s="5"/>
      <c r="P94" s="5"/>
      <c r="Q94" s="5"/>
    </row>
    <row r="95" spans="7:17" s="25" customFormat="1" ht="15" customHeight="1" x14ac:dyDescent="0.2">
      <c r="G95" s="87"/>
      <c r="J95" s="5"/>
      <c r="K95" s="5"/>
      <c r="L95" s="5"/>
      <c r="M95" s="5"/>
      <c r="N95" s="5"/>
      <c r="O95" s="5"/>
      <c r="P95" s="5"/>
      <c r="Q95" s="5"/>
    </row>
    <row r="96" spans="7:17" s="25" customFormat="1" ht="15" customHeight="1" x14ac:dyDescent="0.2">
      <c r="G96" s="87"/>
      <c r="J96" s="5"/>
      <c r="K96" s="5"/>
      <c r="L96" s="5"/>
      <c r="M96" s="5"/>
      <c r="N96" s="5"/>
      <c r="O96" s="5"/>
      <c r="P96" s="5"/>
      <c r="Q96" s="5"/>
    </row>
    <row r="97" spans="7:17" s="25" customFormat="1" ht="15" customHeight="1" x14ac:dyDescent="0.2">
      <c r="G97" s="87"/>
      <c r="J97" s="5"/>
      <c r="K97" s="5"/>
      <c r="L97" s="5"/>
      <c r="M97" s="5"/>
      <c r="N97" s="5"/>
      <c r="O97" s="5"/>
      <c r="P97" s="5"/>
      <c r="Q97" s="5"/>
    </row>
    <row r="98" spans="7:17" s="25" customFormat="1" ht="15" customHeight="1" x14ac:dyDescent="0.2">
      <c r="G98" s="87"/>
      <c r="J98" s="5"/>
      <c r="K98" s="5"/>
      <c r="L98" s="5"/>
      <c r="M98" s="5"/>
      <c r="N98" s="5"/>
      <c r="O98" s="5"/>
      <c r="P98" s="5"/>
      <c r="Q98" s="5"/>
    </row>
    <row r="99" spans="7:17" s="25" customFormat="1" ht="15" customHeight="1" x14ac:dyDescent="0.2">
      <c r="G99" s="87"/>
      <c r="J99" s="5"/>
      <c r="K99" s="5"/>
      <c r="L99" s="5"/>
      <c r="M99" s="5"/>
      <c r="N99" s="5"/>
      <c r="O99" s="5"/>
      <c r="P99" s="5"/>
      <c r="Q99" s="5"/>
    </row>
    <row r="100" spans="7:17" s="25" customFormat="1" ht="15" customHeight="1" x14ac:dyDescent="0.2">
      <c r="G100" s="87"/>
      <c r="J100" s="5"/>
      <c r="K100" s="5"/>
      <c r="L100" s="5"/>
      <c r="M100" s="5"/>
      <c r="N100" s="5"/>
      <c r="O100" s="5"/>
      <c r="P100" s="5"/>
      <c r="Q100" s="5"/>
    </row>
    <row r="101" spans="7:17" s="25" customFormat="1" ht="15" customHeight="1" x14ac:dyDescent="0.2">
      <c r="G101" s="87"/>
      <c r="J101" s="5"/>
      <c r="K101" s="5"/>
      <c r="L101" s="5"/>
      <c r="M101" s="5"/>
      <c r="N101" s="5"/>
      <c r="O101" s="5"/>
      <c r="P101" s="5"/>
      <c r="Q101" s="5"/>
    </row>
    <row r="102" spans="7:17" s="25" customFormat="1" ht="15" customHeight="1" x14ac:dyDescent="0.2">
      <c r="G102" s="87"/>
      <c r="J102" s="5"/>
      <c r="K102" s="5"/>
      <c r="L102" s="5"/>
      <c r="M102" s="5"/>
      <c r="N102" s="5"/>
      <c r="O102" s="5"/>
      <c r="P102" s="5"/>
      <c r="Q102" s="5"/>
    </row>
    <row r="103" spans="7:17" s="25" customFormat="1" ht="15" customHeight="1" x14ac:dyDescent="0.2">
      <c r="G103" s="87"/>
      <c r="J103" s="5"/>
      <c r="K103" s="5"/>
      <c r="L103" s="5"/>
      <c r="M103" s="5"/>
      <c r="N103" s="5"/>
      <c r="O103" s="5"/>
      <c r="P103" s="5"/>
      <c r="Q103" s="5"/>
    </row>
    <row r="104" spans="7:17" s="25" customFormat="1" ht="15" customHeight="1" x14ac:dyDescent="0.2">
      <c r="G104" s="87"/>
      <c r="J104" s="5"/>
      <c r="K104" s="5"/>
      <c r="L104" s="5"/>
      <c r="M104" s="5"/>
      <c r="N104" s="5"/>
      <c r="O104" s="5"/>
      <c r="P104" s="5"/>
      <c r="Q104" s="5"/>
    </row>
    <row r="105" spans="7:17" s="25" customFormat="1" ht="15" customHeight="1" x14ac:dyDescent="0.2">
      <c r="G105" s="87"/>
      <c r="J105" s="5"/>
      <c r="K105" s="5"/>
      <c r="L105" s="5"/>
      <c r="M105" s="5"/>
      <c r="N105" s="5"/>
      <c r="O105" s="5"/>
      <c r="P105" s="5"/>
      <c r="Q105" s="5"/>
    </row>
    <row r="106" spans="7:17" s="25" customFormat="1" ht="15" customHeight="1" x14ac:dyDescent="0.2">
      <c r="G106" s="87"/>
      <c r="J106" s="5"/>
      <c r="K106" s="5"/>
      <c r="L106" s="5"/>
      <c r="M106" s="5"/>
      <c r="N106" s="5"/>
      <c r="O106" s="5"/>
      <c r="P106" s="5"/>
      <c r="Q106" s="5"/>
    </row>
    <row r="107" spans="7:17" s="25" customFormat="1" ht="15" customHeight="1" x14ac:dyDescent="0.2">
      <c r="G107" s="87"/>
      <c r="J107" s="5"/>
      <c r="K107" s="5"/>
      <c r="L107" s="5"/>
      <c r="M107" s="5"/>
      <c r="N107" s="5"/>
      <c r="O107" s="5"/>
      <c r="P107" s="5"/>
      <c r="Q107" s="5"/>
    </row>
    <row r="108" spans="7:17" s="25" customFormat="1" ht="15" customHeight="1" x14ac:dyDescent="0.2">
      <c r="G108" s="87"/>
      <c r="J108" s="5"/>
      <c r="K108" s="5"/>
      <c r="L108" s="5"/>
      <c r="M108" s="5"/>
      <c r="N108" s="5"/>
      <c r="O108" s="5"/>
      <c r="P108" s="5"/>
      <c r="Q108" s="5"/>
    </row>
    <row r="109" spans="7:17" s="25" customFormat="1" ht="15" customHeight="1" x14ac:dyDescent="0.2">
      <c r="G109" s="87"/>
      <c r="J109" s="5"/>
      <c r="K109" s="5"/>
      <c r="L109" s="5"/>
      <c r="M109" s="5"/>
      <c r="N109" s="5"/>
      <c r="O109" s="5"/>
      <c r="P109" s="5"/>
      <c r="Q109" s="5"/>
    </row>
    <row r="110" spans="7:17" s="25" customFormat="1" ht="15" customHeight="1" x14ac:dyDescent="0.2">
      <c r="G110" s="87"/>
      <c r="J110" s="5"/>
      <c r="K110" s="5"/>
      <c r="L110" s="5"/>
      <c r="M110" s="5"/>
      <c r="N110" s="5"/>
      <c r="O110" s="5"/>
      <c r="P110" s="5"/>
      <c r="Q110" s="5"/>
    </row>
    <row r="111" spans="7:17" s="25" customFormat="1" ht="15" customHeight="1" x14ac:dyDescent="0.2">
      <c r="G111" s="87"/>
      <c r="J111" s="5"/>
      <c r="K111" s="5"/>
      <c r="L111" s="5"/>
      <c r="M111" s="5"/>
      <c r="N111" s="5"/>
      <c r="O111" s="5"/>
      <c r="P111" s="5"/>
      <c r="Q111" s="5"/>
    </row>
    <row r="112" spans="7:17" s="25" customFormat="1" ht="15" customHeight="1" x14ac:dyDescent="0.2">
      <c r="G112" s="87"/>
      <c r="J112" s="5"/>
      <c r="K112" s="5"/>
      <c r="L112" s="5"/>
      <c r="M112" s="5"/>
      <c r="N112" s="5"/>
      <c r="O112" s="5"/>
      <c r="P112" s="5"/>
      <c r="Q112" s="5"/>
    </row>
    <row r="113" spans="7:17" s="25" customFormat="1" x14ac:dyDescent="0.2">
      <c r="G113" s="87"/>
      <c r="J113" s="5"/>
      <c r="K113" s="5"/>
      <c r="L113" s="5"/>
      <c r="M113" s="5"/>
      <c r="N113" s="5"/>
      <c r="O113" s="5"/>
      <c r="P113" s="5"/>
      <c r="Q113" s="5"/>
    </row>
    <row r="114" spans="7:17" s="25" customFormat="1" x14ac:dyDescent="0.2">
      <c r="G114" s="87"/>
      <c r="J114" s="5"/>
      <c r="K114" s="5"/>
      <c r="L114" s="5"/>
      <c r="M114" s="5"/>
      <c r="N114" s="5"/>
      <c r="O114" s="5"/>
      <c r="P114" s="5"/>
      <c r="Q114" s="5"/>
    </row>
    <row r="115" spans="7:17" s="25" customFormat="1" x14ac:dyDescent="0.2">
      <c r="G115" s="87"/>
      <c r="J115" s="5"/>
      <c r="K115" s="5"/>
      <c r="L115" s="5"/>
      <c r="M115" s="5"/>
      <c r="N115" s="5"/>
      <c r="O115" s="5"/>
      <c r="P115" s="5"/>
      <c r="Q115" s="5"/>
    </row>
    <row r="116" spans="7:17" s="25" customFormat="1" x14ac:dyDescent="0.2">
      <c r="G116" s="87"/>
      <c r="J116" s="5"/>
      <c r="K116" s="5"/>
      <c r="L116" s="5"/>
      <c r="M116" s="5"/>
      <c r="N116" s="5"/>
      <c r="O116" s="5"/>
      <c r="P116" s="5"/>
      <c r="Q116" s="5"/>
    </row>
    <row r="117" spans="7:17" s="25" customFormat="1" x14ac:dyDescent="0.2">
      <c r="G117" s="87"/>
      <c r="J117" s="5"/>
      <c r="K117" s="5"/>
      <c r="L117" s="5"/>
      <c r="M117" s="5"/>
      <c r="N117" s="5"/>
      <c r="O117" s="5"/>
      <c r="P117" s="5"/>
      <c r="Q117" s="5"/>
    </row>
    <row r="118" spans="7:17" s="25" customFormat="1" x14ac:dyDescent="0.2">
      <c r="G118" s="87"/>
      <c r="J118" s="5"/>
      <c r="K118" s="5"/>
      <c r="L118" s="5"/>
      <c r="M118" s="5"/>
      <c r="N118" s="5"/>
      <c r="O118" s="5"/>
      <c r="P118" s="5"/>
      <c r="Q118" s="5"/>
    </row>
    <row r="119" spans="7:17" s="25" customFormat="1" x14ac:dyDescent="0.2">
      <c r="G119" s="87"/>
      <c r="J119" s="5"/>
      <c r="K119" s="5"/>
      <c r="L119" s="5"/>
      <c r="M119" s="5"/>
      <c r="N119" s="5"/>
      <c r="O119" s="5"/>
      <c r="P119" s="5"/>
      <c r="Q119" s="5"/>
    </row>
    <row r="120" spans="7:17" s="25" customFormat="1" x14ac:dyDescent="0.2">
      <c r="G120" s="87"/>
      <c r="J120" s="5"/>
      <c r="K120" s="5"/>
      <c r="L120" s="5"/>
      <c r="M120" s="5"/>
      <c r="N120" s="5"/>
      <c r="O120" s="5"/>
      <c r="P120" s="5"/>
      <c r="Q120" s="5"/>
    </row>
    <row r="121" spans="7:17" s="25" customFormat="1" x14ac:dyDescent="0.2">
      <c r="G121" s="87"/>
      <c r="J121" s="5"/>
      <c r="K121" s="5"/>
      <c r="L121" s="5"/>
      <c r="M121" s="5"/>
      <c r="N121" s="5"/>
      <c r="O121" s="5"/>
      <c r="P121" s="5"/>
      <c r="Q121" s="5"/>
    </row>
    <row r="122" spans="7:17" s="25" customFormat="1" x14ac:dyDescent="0.2">
      <c r="G122" s="87"/>
      <c r="J122" s="5"/>
      <c r="K122" s="5"/>
      <c r="L122" s="5"/>
      <c r="M122" s="5"/>
      <c r="N122" s="5"/>
      <c r="O122" s="5"/>
      <c r="P122" s="5"/>
      <c r="Q122" s="5"/>
    </row>
    <row r="123" spans="7:17" s="25" customFormat="1" x14ac:dyDescent="0.2">
      <c r="G123" s="87"/>
      <c r="J123" s="5"/>
      <c r="K123" s="5"/>
      <c r="L123" s="5"/>
      <c r="M123" s="5"/>
      <c r="N123" s="5"/>
      <c r="O123" s="5"/>
      <c r="P123" s="5"/>
      <c r="Q123" s="5"/>
    </row>
    <row r="124" spans="7:17" s="25" customFormat="1" x14ac:dyDescent="0.2">
      <c r="G124" s="87"/>
      <c r="J124" s="5"/>
      <c r="K124" s="5"/>
      <c r="L124" s="5"/>
      <c r="M124" s="5"/>
      <c r="N124" s="5"/>
      <c r="O124" s="5"/>
      <c r="P124" s="5"/>
      <c r="Q124" s="5"/>
    </row>
    <row r="125" spans="7:17" s="25" customFormat="1" x14ac:dyDescent="0.2">
      <c r="G125" s="87"/>
      <c r="J125" s="5"/>
      <c r="K125" s="5"/>
      <c r="L125" s="5"/>
      <c r="M125" s="5"/>
      <c r="N125" s="5"/>
      <c r="O125" s="5"/>
      <c r="P125" s="5"/>
      <c r="Q125" s="5"/>
    </row>
    <row r="126" spans="7:17" s="25" customFormat="1" x14ac:dyDescent="0.2">
      <c r="G126" s="87"/>
      <c r="J126" s="5"/>
      <c r="K126" s="5"/>
      <c r="L126" s="5"/>
      <c r="M126" s="5"/>
      <c r="N126" s="5"/>
      <c r="O126" s="5"/>
      <c r="P126" s="5"/>
      <c r="Q126" s="5"/>
    </row>
    <row r="127" spans="7:17" s="25" customFormat="1" x14ac:dyDescent="0.2">
      <c r="G127" s="87"/>
      <c r="J127" s="5"/>
      <c r="K127" s="5"/>
      <c r="L127" s="5"/>
      <c r="M127" s="5"/>
      <c r="N127" s="5"/>
      <c r="O127" s="5"/>
      <c r="P127" s="5"/>
      <c r="Q127" s="5"/>
    </row>
    <row r="128" spans="7:17" s="25" customFormat="1" x14ac:dyDescent="0.2">
      <c r="G128" s="87"/>
      <c r="J128" s="5"/>
      <c r="K128" s="5"/>
      <c r="L128" s="5"/>
      <c r="M128" s="5"/>
      <c r="N128" s="5"/>
      <c r="O128" s="5"/>
      <c r="P128" s="5"/>
      <c r="Q128" s="5"/>
    </row>
    <row r="129" spans="7:17" s="25" customFormat="1" x14ac:dyDescent="0.2">
      <c r="G129" s="87"/>
      <c r="J129" s="5"/>
      <c r="K129" s="5"/>
      <c r="L129" s="5"/>
      <c r="M129" s="5"/>
      <c r="N129" s="5"/>
      <c r="O129" s="5"/>
      <c r="P129" s="5"/>
      <c r="Q129" s="5"/>
    </row>
    <row r="130" spans="7:17" s="25" customFormat="1" x14ac:dyDescent="0.2">
      <c r="G130" s="87"/>
      <c r="J130" s="5"/>
      <c r="K130" s="5"/>
      <c r="L130" s="5"/>
      <c r="M130" s="5"/>
      <c r="N130" s="5"/>
      <c r="O130" s="5"/>
      <c r="P130" s="5"/>
      <c r="Q130" s="5"/>
    </row>
    <row r="131" spans="7:17" s="25" customFormat="1" x14ac:dyDescent="0.2">
      <c r="G131" s="87"/>
      <c r="J131" s="5"/>
      <c r="K131" s="5"/>
      <c r="L131" s="5"/>
      <c r="M131" s="5"/>
      <c r="N131" s="5"/>
      <c r="O131" s="5"/>
      <c r="P131" s="5"/>
      <c r="Q131" s="5"/>
    </row>
    <row r="132" spans="7:17" s="25" customFormat="1" x14ac:dyDescent="0.2">
      <c r="G132" s="87"/>
      <c r="J132" s="5"/>
      <c r="K132" s="5"/>
      <c r="L132" s="5"/>
      <c r="M132" s="5"/>
      <c r="N132" s="5"/>
      <c r="O132" s="5"/>
      <c r="P132" s="5"/>
      <c r="Q132" s="5"/>
    </row>
    <row r="133" spans="7:17" s="25" customFormat="1" x14ac:dyDescent="0.2">
      <c r="G133" s="87"/>
      <c r="J133" s="5"/>
      <c r="K133" s="5"/>
      <c r="L133" s="5"/>
      <c r="M133" s="5"/>
      <c r="N133" s="5"/>
      <c r="O133" s="5"/>
      <c r="P133" s="5"/>
      <c r="Q133" s="5"/>
    </row>
    <row r="134" spans="7:17" s="25" customFormat="1" x14ac:dyDescent="0.2">
      <c r="G134" s="87"/>
      <c r="J134" s="5"/>
      <c r="K134" s="5"/>
      <c r="L134" s="5"/>
      <c r="M134" s="5"/>
      <c r="N134" s="5"/>
      <c r="O134" s="5"/>
      <c r="P134" s="5"/>
      <c r="Q134" s="5"/>
    </row>
    <row r="135" spans="7:17" s="25" customFormat="1" x14ac:dyDescent="0.2">
      <c r="G135" s="87"/>
      <c r="J135" s="5"/>
      <c r="K135" s="5"/>
      <c r="L135" s="5"/>
      <c r="M135" s="5"/>
      <c r="N135" s="5"/>
      <c r="O135" s="5"/>
      <c r="P135" s="5"/>
      <c r="Q135" s="5"/>
    </row>
    <row r="136" spans="7:17" s="25" customFormat="1" x14ac:dyDescent="0.2">
      <c r="G136" s="87"/>
      <c r="J136" s="5"/>
      <c r="K136" s="5"/>
      <c r="L136" s="5"/>
      <c r="M136" s="5"/>
      <c r="N136" s="5"/>
      <c r="O136" s="5"/>
      <c r="P136" s="5"/>
      <c r="Q136" s="5"/>
    </row>
    <row r="137" spans="7:17" s="25" customFormat="1" x14ac:dyDescent="0.2">
      <c r="G137" s="87"/>
      <c r="J137" s="5"/>
      <c r="K137" s="5"/>
      <c r="L137" s="5"/>
      <c r="M137" s="5"/>
      <c r="N137" s="5"/>
      <c r="O137" s="5"/>
      <c r="P137" s="5"/>
      <c r="Q137" s="5"/>
    </row>
    <row r="138" spans="7:17" s="25" customFormat="1" x14ac:dyDescent="0.2">
      <c r="G138" s="87"/>
      <c r="J138" s="5"/>
      <c r="K138" s="5"/>
      <c r="L138" s="5"/>
      <c r="M138" s="5"/>
      <c r="N138" s="5"/>
      <c r="O138" s="5"/>
      <c r="P138" s="5"/>
      <c r="Q138" s="5"/>
    </row>
    <row r="139" spans="7:17" s="25" customFormat="1" x14ac:dyDescent="0.2">
      <c r="G139" s="87"/>
      <c r="J139" s="5"/>
      <c r="K139" s="5"/>
      <c r="L139" s="5"/>
      <c r="M139" s="5"/>
      <c r="N139" s="5"/>
      <c r="O139" s="5"/>
      <c r="P139" s="5"/>
      <c r="Q139" s="5"/>
    </row>
    <row r="140" spans="7:17" s="25" customFormat="1" x14ac:dyDescent="0.2">
      <c r="G140" s="87"/>
      <c r="J140" s="5"/>
      <c r="K140" s="5"/>
      <c r="L140" s="5"/>
      <c r="M140" s="5"/>
      <c r="N140" s="5"/>
      <c r="O140" s="5"/>
      <c r="P140" s="5"/>
      <c r="Q140" s="5"/>
    </row>
    <row r="141" spans="7:17" s="25" customFormat="1" x14ac:dyDescent="0.2">
      <c r="G141" s="87"/>
      <c r="J141" s="5"/>
      <c r="K141" s="5"/>
      <c r="L141" s="5"/>
      <c r="M141" s="5"/>
      <c r="N141" s="5"/>
      <c r="O141" s="5"/>
      <c r="P141" s="5"/>
      <c r="Q141" s="5"/>
    </row>
    <row r="142" spans="7:17" s="25" customFormat="1" x14ac:dyDescent="0.2">
      <c r="G142" s="87"/>
      <c r="J142" s="5"/>
      <c r="K142" s="5"/>
      <c r="L142" s="5"/>
      <c r="M142" s="5"/>
      <c r="N142" s="5"/>
      <c r="O142" s="5"/>
      <c r="P142" s="5"/>
      <c r="Q142" s="5"/>
    </row>
    <row r="143" spans="7:17" s="25" customFormat="1" x14ac:dyDescent="0.2">
      <c r="G143" s="87"/>
      <c r="J143" s="5"/>
      <c r="K143" s="5"/>
      <c r="L143" s="5"/>
      <c r="M143" s="5"/>
      <c r="N143" s="5"/>
      <c r="O143" s="5"/>
      <c r="P143" s="5"/>
      <c r="Q143" s="5"/>
    </row>
    <row r="144" spans="7:17" s="25" customFormat="1" x14ac:dyDescent="0.2">
      <c r="G144" s="87"/>
      <c r="J144" s="5"/>
      <c r="K144" s="5"/>
      <c r="L144" s="5"/>
      <c r="M144" s="5"/>
      <c r="N144" s="5"/>
      <c r="O144" s="5"/>
      <c r="P144" s="5"/>
      <c r="Q144" s="5"/>
    </row>
    <row r="145" spans="7:17" s="25" customFormat="1" x14ac:dyDescent="0.2">
      <c r="G145" s="87"/>
      <c r="J145" s="5"/>
      <c r="K145" s="5"/>
      <c r="L145" s="5"/>
      <c r="M145" s="5"/>
      <c r="N145" s="5"/>
      <c r="O145" s="5"/>
      <c r="P145" s="5"/>
      <c r="Q145" s="5"/>
    </row>
    <row r="146" spans="7:17" s="25" customFormat="1" x14ac:dyDescent="0.2">
      <c r="G146" s="87"/>
      <c r="J146" s="5"/>
      <c r="K146" s="5"/>
      <c r="L146" s="5"/>
      <c r="M146" s="5"/>
      <c r="N146" s="5"/>
      <c r="O146" s="5"/>
      <c r="P146" s="5"/>
      <c r="Q146" s="5"/>
    </row>
    <row r="147" spans="7:17" s="25" customFormat="1" x14ac:dyDescent="0.2">
      <c r="G147" s="87"/>
      <c r="J147" s="5"/>
      <c r="K147" s="5"/>
      <c r="L147" s="5"/>
      <c r="M147" s="5"/>
      <c r="N147" s="5"/>
      <c r="O147" s="5"/>
      <c r="P147" s="5"/>
      <c r="Q147" s="5"/>
    </row>
    <row r="148" spans="7:17" s="25" customFormat="1" x14ac:dyDescent="0.2">
      <c r="G148" s="87"/>
      <c r="J148" s="5"/>
      <c r="K148" s="5"/>
      <c r="L148" s="5"/>
      <c r="M148" s="5"/>
      <c r="N148" s="5"/>
      <c r="O148" s="5"/>
      <c r="P148" s="5"/>
      <c r="Q148" s="5"/>
    </row>
    <row r="149" spans="7:17" s="25" customFormat="1" x14ac:dyDescent="0.2">
      <c r="G149" s="87"/>
      <c r="J149" s="5"/>
      <c r="K149" s="5"/>
      <c r="L149" s="5"/>
      <c r="M149" s="5"/>
      <c r="N149" s="5"/>
      <c r="O149" s="5"/>
      <c r="P149" s="5"/>
      <c r="Q149" s="5"/>
    </row>
    <row r="150" spans="7:17" s="25" customFormat="1" x14ac:dyDescent="0.2">
      <c r="G150" s="87"/>
      <c r="J150" s="5"/>
      <c r="K150" s="5"/>
      <c r="L150" s="5"/>
      <c r="M150" s="5"/>
      <c r="N150" s="5"/>
      <c r="O150" s="5"/>
      <c r="P150" s="5"/>
      <c r="Q150" s="5"/>
    </row>
    <row r="151" spans="7:17" s="25" customFormat="1" x14ac:dyDescent="0.2">
      <c r="G151" s="87"/>
      <c r="J151" s="5"/>
      <c r="K151" s="5"/>
      <c r="L151" s="5"/>
      <c r="M151" s="5"/>
      <c r="N151" s="5"/>
      <c r="O151" s="5"/>
      <c r="P151" s="5"/>
      <c r="Q151" s="5"/>
    </row>
    <row r="152" spans="7:17" s="25" customFormat="1" x14ac:dyDescent="0.2">
      <c r="G152" s="87"/>
      <c r="J152" s="5"/>
      <c r="K152" s="5"/>
      <c r="L152" s="5"/>
      <c r="M152" s="5"/>
      <c r="N152" s="5"/>
      <c r="O152" s="5"/>
      <c r="P152" s="5"/>
      <c r="Q152" s="5"/>
    </row>
    <row r="153" spans="7:17" s="25" customFormat="1" x14ac:dyDescent="0.2">
      <c r="G153" s="87"/>
      <c r="J153" s="5"/>
      <c r="K153" s="5"/>
      <c r="L153" s="5"/>
      <c r="M153" s="5"/>
      <c r="N153" s="5"/>
      <c r="O153" s="5"/>
      <c r="P153" s="5"/>
      <c r="Q153" s="5"/>
    </row>
    <row r="154" spans="7:17" s="25" customFormat="1" x14ac:dyDescent="0.2">
      <c r="G154" s="87"/>
      <c r="J154" s="5"/>
      <c r="K154" s="5"/>
      <c r="L154" s="5"/>
      <c r="M154" s="5"/>
      <c r="N154" s="5"/>
      <c r="O154" s="5"/>
      <c r="P154" s="5"/>
      <c r="Q154" s="5"/>
    </row>
    <row r="155" spans="7:17" s="25" customFormat="1" x14ac:dyDescent="0.2">
      <c r="G155" s="87"/>
      <c r="J155" s="5"/>
      <c r="K155" s="5"/>
      <c r="L155" s="5"/>
      <c r="M155" s="5"/>
      <c r="N155" s="5"/>
      <c r="O155" s="5"/>
      <c r="P155" s="5"/>
      <c r="Q155" s="5"/>
    </row>
    <row r="156" spans="7:17" s="25" customFormat="1" x14ac:dyDescent="0.2">
      <c r="G156" s="87"/>
      <c r="J156" s="5"/>
      <c r="K156" s="5"/>
      <c r="L156" s="5"/>
      <c r="M156" s="5"/>
      <c r="N156" s="5"/>
      <c r="O156" s="5"/>
      <c r="P156" s="5"/>
      <c r="Q156" s="5"/>
    </row>
    <row r="157" spans="7:17" s="25" customFormat="1" x14ac:dyDescent="0.2">
      <c r="G157" s="87"/>
      <c r="J157" s="5"/>
      <c r="K157" s="5"/>
      <c r="L157" s="5"/>
      <c r="M157" s="5"/>
      <c r="N157" s="5"/>
      <c r="O157" s="5"/>
      <c r="P157" s="5"/>
      <c r="Q157" s="5"/>
    </row>
    <row r="158" spans="7:17" s="25" customFormat="1" x14ac:dyDescent="0.2">
      <c r="G158" s="87"/>
      <c r="J158" s="5"/>
      <c r="K158" s="5"/>
      <c r="L158" s="5"/>
      <c r="M158" s="5"/>
      <c r="N158" s="5"/>
      <c r="O158" s="5"/>
      <c r="P158" s="5"/>
      <c r="Q158" s="5"/>
    </row>
    <row r="159" spans="7:17" s="25" customFormat="1" x14ac:dyDescent="0.2">
      <c r="G159" s="87"/>
      <c r="J159" s="5"/>
      <c r="K159" s="5"/>
      <c r="L159" s="5"/>
      <c r="M159" s="5"/>
      <c r="N159" s="5"/>
      <c r="O159" s="5"/>
      <c r="P159" s="5"/>
      <c r="Q159" s="5"/>
    </row>
    <row r="160" spans="7:17" s="25" customFormat="1" x14ac:dyDescent="0.2">
      <c r="G160" s="87"/>
      <c r="J160" s="5"/>
      <c r="K160" s="5"/>
      <c r="L160" s="5"/>
      <c r="M160" s="5"/>
      <c r="N160" s="5"/>
      <c r="O160" s="5"/>
      <c r="P160" s="5"/>
      <c r="Q160" s="5"/>
    </row>
    <row r="161" spans="7:17" s="25" customFormat="1" x14ac:dyDescent="0.2">
      <c r="G161" s="87"/>
      <c r="J161" s="5"/>
      <c r="K161" s="5"/>
      <c r="L161" s="5"/>
      <c r="M161" s="5"/>
      <c r="N161" s="5"/>
      <c r="O161" s="5"/>
      <c r="P161" s="5"/>
      <c r="Q161" s="5"/>
    </row>
    <row r="162" spans="7:17" s="25" customFormat="1" x14ac:dyDescent="0.2">
      <c r="G162" s="87"/>
      <c r="J162" s="5"/>
      <c r="K162" s="5"/>
      <c r="L162" s="5"/>
      <c r="M162" s="5"/>
      <c r="N162" s="5"/>
      <c r="O162" s="5"/>
      <c r="P162" s="5"/>
      <c r="Q162" s="5"/>
    </row>
    <row r="163" spans="7:17" s="25" customFormat="1" x14ac:dyDescent="0.2">
      <c r="G163" s="87"/>
      <c r="J163" s="5"/>
      <c r="K163" s="5"/>
      <c r="L163" s="5"/>
      <c r="M163" s="5"/>
      <c r="N163" s="5"/>
      <c r="O163" s="5"/>
      <c r="P163" s="5"/>
      <c r="Q163" s="5"/>
    </row>
    <row r="164" spans="7:17" s="25" customFormat="1" x14ac:dyDescent="0.2">
      <c r="G164" s="87"/>
      <c r="J164" s="5"/>
      <c r="K164" s="5"/>
      <c r="L164" s="5"/>
      <c r="M164" s="5"/>
      <c r="N164" s="5"/>
      <c r="O164" s="5"/>
      <c r="P164" s="5"/>
      <c r="Q164" s="5"/>
    </row>
    <row r="165" spans="7:17" s="25" customFormat="1" x14ac:dyDescent="0.2">
      <c r="G165" s="87"/>
      <c r="J165" s="5"/>
      <c r="K165" s="5"/>
      <c r="L165" s="5"/>
      <c r="M165" s="5"/>
      <c r="N165" s="5"/>
      <c r="O165" s="5"/>
      <c r="P165" s="5"/>
      <c r="Q165" s="5"/>
    </row>
    <row r="166" spans="7:17" s="25" customFormat="1" x14ac:dyDescent="0.2">
      <c r="G166" s="87"/>
      <c r="J166" s="5"/>
      <c r="K166" s="5"/>
      <c r="L166" s="5"/>
      <c r="M166" s="5"/>
      <c r="N166" s="5"/>
      <c r="O166" s="5"/>
      <c r="P166" s="5"/>
      <c r="Q166" s="5"/>
    </row>
    <row r="167" spans="7:17" s="25" customFormat="1" x14ac:dyDescent="0.2">
      <c r="G167" s="87"/>
      <c r="J167" s="5"/>
      <c r="K167" s="5"/>
      <c r="L167" s="5"/>
      <c r="M167" s="5"/>
      <c r="N167" s="5"/>
      <c r="O167" s="5"/>
      <c r="P167" s="5"/>
      <c r="Q167" s="5"/>
    </row>
    <row r="168" spans="7:17" s="25" customFormat="1" x14ac:dyDescent="0.2">
      <c r="G168" s="87"/>
      <c r="J168" s="5"/>
      <c r="K168" s="5"/>
      <c r="L168" s="5"/>
      <c r="M168" s="5"/>
      <c r="N168" s="5"/>
      <c r="O168" s="5"/>
      <c r="P168" s="5"/>
      <c r="Q168" s="5"/>
    </row>
    <row r="169" spans="7:17" s="25" customFormat="1" x14ac:dyDescent="0.2">
      <c r="G169" s="87"/>
      <c r="J169" s="5"/>
      <c r="K169" s="5"/>
      <c r="L169" s="5"/>
      <c r="M169" s="5"/>
      <c r="N169" s="5"/>
      <c r="O169" s="5"/>
      <c r="P169" s="5"/>
      <c r="Q169" s="5"/>
    </row>
    <row r="170" spans="7:17" s="25" customFormat="1" x14ac:dyDescent="0.2">
      <c r="G170" s="87"/>
      <c r="J170" s="5"/>
      <c r="K170" s="5"/>
      <c r="L170" s="5"/>
      <c r="M170" s="5"/>
      <c r="N170" s="5"/>
      <c r="O170" s="5"/>
      <c r="P170" s="5"/>
      <c r="Q170" s="5"/>
    </row>
    <row r="171" spans="7:17" s="25" customFormat="1" x14ac:dyDescent="0.2">
      <c r="G171" s="87"/>
      <c r="J171" s="5"/>
      <c r="K171" s="5"/>
      <c r="L171" s="5"/>
      <c r="M171" s="5"/>
      <c r="N171" s="5"/>
      <c r="O171" s="5"/>
      <c r="P171" s="5"/>
      <c r="Q171" s="5"/>
    </row>
    <row r="172" spans="7:17" s="25" customFormat="1" x14ac:dyDescent="0.2">
      <c r="G172" s="87"/>
      <c r="J172" s="5"/>
      <c r="K172" s="5"/>
      <c r="L172" s="5"/>
      <c r="M172" s="5"/>
      <c r="N172" s="5"/>
      <c r="O172" s="5"/>
      <c r="P172" s="5"/>
      <c r="Q172" s="5"/>
    </row>
    <row r="173" spans="7:17" s="25" customFormat="1" x14ac:dyDescent="0.2">
      <c r="G173" s="87"/>
      <c r="J173" s="5"/>
      <c r="K173" s="5"/>
      <c r="L173" s="5"/>
      <c r="M173" s="5"/>
      <c r="N173" s="5"/>
      <c r="O173" s="5"/>
      <c r="P173" s="5"/>
      <c r="Q173" s="5"/>
    </row>
    <row r="174" spans="7:17" s="25" customFormat="1" x14ac:dyDescent="0.2">
      <c r="G174" s="87"/>
      <c r="J174" s="5"/>
      <c r="K174" s="5"/>
      <c r="L174" s="5"/>
      <c r="M174" s="5"/>
      <c r="N174" s="5"/>
      <c r="O174" s="5"/>
      <c r="P174" s="5"/>
      <c r="Q174" s="5"/>
    </row>
    <row r="175" spans="7:17" s="25" customFormat="1" x14ac:dyDescent="0.2">
      <c r="G175" s="87"/>
      <c r="J175" s="5"/>
      <c r="K175" s="5"/>
      <c r="L175" s="5"/>
      <c r="M175" s="5"/>
      <c r="N175" s="5"/>
      <c r="O175" s="5"/>
      <c r="P175" s="5"/>
      <c r="Q175" s="5"/>
    </row>
    <row r="176" spans="7:17" s="25" customFormat="1" x14ac:dyDescent="0.2">
      <c r="G176" s="87"/>
      <c r="J176" s="5"/>
      <c r="K176" s="5"/>
      <c r="L176" s="5"/>
      <c r="M176" s="5"/>
      <c r="N176" s="5"/>
      <c r="O176" s="5"/>
      <c r="P176" s="5"/>
      <c r="Q176" s="5"/>
    </row>
    <row r="177" spans="7:17" s="25" customFormat="1" x14ac:dyDescent="0.2">
      <c r="G177" s="87"/>
      <c r="J177" s="5"/>
      <c r="K177" s="5"/>
      <c r="L177" s="5"/>
      <c r="M177" s="5"/>
      <c r="N177" s="5"/>
      <c r="O177" s="5"/>
      <c r="P177" s="5"/>
      <c r="Q177" s="5"/>
    </row>
    <row r="178" spans="7:17" s="25" customFormat="1" x14ac:dyDescent="0.2">
      <c r="G178" s="87"/>
      <c r="J178" s="5"/>
      <c r="K178" s="5"/>
      <c r="L178" s="5"/>
      <c r="M178" s="5"/>
      <c r="N178" s="5"/>
      <c r="O178" s="5"/>
      <c r="P178" s="5"/>
      <c r="Q178" s="5"/>
    </row>
    <row r="179" spans="7:17" s="25" customFormat="1" x14ac:dyDescent="0.2">
      <c r="G179" s="87"/>
      <c r="J179" s="5"/>
      <c r="K179" s="5"/>
      <c r="L179" s="5"/>
      <c r="M179" s="5"/>
      <c r="N179" s="5"/>
      <c r="O179" s="5"/>
      <c r="P179" s="5"/>
      <c r="Q179" s="5"/>
    </row>
    <row r="180" spans="7:17" s="25" customFormat="1" x14ac:dyDescent="0.2">
      <c r="G180" s="87"/>
      <c r="J180" s="5"/>
      <c r="K180" s="5"/>
      <c r="L180" s="5"/>
      <c r="M180" s="5"/>
      <c r="N180" s="5"/>
      <c r="O180" s="5"/>
      <c r="P180" s="5"/>
      <c r="Q180" s="5"/>
    </row>
    <row r="181" spans="7:17" s="25" customFormat="1" x14ac:dyDescent="0.2">
      <c r="G181" s="87"/>
      <c r="J181" s="5"/>
      <c r="K181" s="5"/>
      <c r="L181" s="5"/>
      <c r="M181" s="5"/>
      <c r="N181" s="5"/>
      <c r="O181" s="5"/>
      <c r="P181" s="5"/>
      <c r="Q181" s="5"/>
    </row>
    <row r="182" spans="7:17" s="25" customFormat="1" x14ac:dyDescent="0.2">
      <c r="G182" s="87"/>
      <c r="J182" s="5"/>
      <c r="K182" s="5"/>
      <c r="L182" s="5"/>
      <c r="M182" s="5"/>
      <c r="N182" s="5"/>
      <c r="O182" s="5"/>
      <c r="P182" s="5"/>
      <c r="Q182" s="5"/>
    </row>
    <row r="183" spans="7:17" s="25" customFormat="1" x14ac:dyDescent="0.2">
      <c r="G183" s="87"/>
      <c r="J183" s="5"/>
      <c r="K183" s="5"/>
      <c r="L183" s="5"/>
      <c r="M183" s="5"/>
      <c r="N183" s="5"/>
      <c r="O183" s="5"/>
      <c r="P183" s="5"/>
      <c r="Q183" s="5"/>
    </row>
    <row r="184" spans="7:17" s="25" customFormat="1" x14ac:dyDescent="0.2">
      <c r="G184" s="87"/>
      <c r="J184" s="5"/>
      <c r="K184" s="5"/>
      <c r="L184" s="5"/>
      <c r="M184" s="5"/>
      <c r="N184" s="5"/>
      <c r="O184" s="5"/>
      <c r="P184" s="5"/>
      <c r="Q184" s="5"/>
    </row>
    <row r="185" spans="7:17" s="25" customFormat="1" x14ac:dyDescent="0.2">
      <c r="G185" s="87"/>
      <c r="J185" s="5"/>
      <c r="K185" s="5"/>
      <c r="L185" s="5"/>
      <c r="M185" s="5"/>
      <c r="N185" s="5"/>
      <c r="O185" s="5"/>
      <c r="P185" s="5"/>
      <c r="Q185" s="5"/>
    </row>
    <row r="186" spans="7:17" s="25" customFormat="1" x14ac:dyDescent="0.2">
      <c r="G186" s="87"/>
      <c r="J186" s="5"/>
      <c r="K186" s="5"/>
      <c r="L186" s="5"/>
      <c r="M186" s="5"/>
      <c r="N186" s="5"/>
      <c r="O186" s="5"/>
      <c r="P186" s="5"/>
      <c r="Q186" s="5"/>
    </row>
    <row r="187" spans="7:17" s="25" customFormat="1" x14ac:dyDescent="0.2">
      <c r="G187" s="87"/>
      <c r="J187" s="5"/>
      <c r="K187" s="5"/>
      <c r="L187" s="5"/>
      <c r="M187" s="5"/>
      <c r="N187" s="5"/>
      <c r="O187" s="5"/>
      <c r="P187" s="5"/>
      <c r="Q187" s="5"/>
    </row>
    <row r="188" spans="7:17" s="25" customFormat="1" x14ac:dyDescent="0.2">
      <c r="G188" s="87"/>
      <c r="J188" s="5"/>
      <c r="K188" s="5"/>
      <c r="L188" s="5"/>
      <c r="M188" s="5"/>
      <c r="N188" s="5"/>
      <c r="O188" s="5"/>
      <c r="P188" s="5"/>
      <c r="Q188" s="5"/>
    </row>
    <row r="189" spans="7:17" s="25" customFormat="1" x14ac:dyDescent="0.2">
      <c r="G189" s="87"/>
      <c r="J189" s="5"/>
      <c r="K189" s="5"/>
      <c r="L189" s="5"/>
      <c r="M189" s="5"/>
      <c r="N189" s="5"/>
      <c r="O189" s="5"/>
      <c r="P189" s="5"/>
      <c r="Q189" s="5"/>
    </row>
    <row r="190" spans="7:17" s="25" customFormat="1" x14ac:dyDescent="0.2">
      <c r="G190" s="87"/>
      <c r="J190" s="5"/>
      <c r="K190" s="5"/>
      <c r="L190" s="5"/>
      <c r="M190" s="5"/>
      <c r="N190" s="5"/>
      <c r="O190" s="5"/>
      <c r="P190" s="5"/>
      <c r="Q190" s="5"/>
    </row>
    <row r="191" spans="7:17" s="25" customFormat="1" x14ac:dyDescent="0.2">
      <c r="G191" s="87"/>
      <c r="J191" s="5"/>
      <c r="K191" s="5"/>
      <c r="L191" s="5"/>
      <c r="M191" s="5"/>
      <c r="N191" s="5"/>
      <c r="O191" s="5"/>
      <c r="P191" s="5"/>
      <c r="Q191" s="5"/>
    </row>
    <row r="192" spans="7:17" s="25" customFormat="1" x14ac:dyDescent="0.2">
      <c r="G192" s="87"/>
      <c r="J192" s="5"/>
      <c r="K192" s="5"/>
      <c r="L192" s="5"/>
      <c r="M192" s="5"/>
      <c r="N192" s="5"/>
      <c r="O192" s="5"/>
      <c r="P192" s="5"/>
      <c r="Q192" s="5"/>
    </row>
    <row r="193" spans="7:17" s="25" customFormat="1" x14ac:dyDescent="0.2">
      <c r="G193" s="87"/>
      <c r="J193" s="5"/>
      <c r="K193" s="5"/>
      <c r="L193" s="5"/>
      <c r="M193" s="5"/>
      <c r="N193" s="5"/>
      <c r="O193" s="5"/>
      <c r="P193" s="5"/>
      <c r="Q193" s="5"/>
    </row>
    <row r="194" spans="7:17" s="25" customFormat="1" x14ac:dyDescent="0.2">
      <c r="G194" s="87"/>
      <c r="J194" s="5"/>
      <c r="K194" s="5"/>
      <c r="L194" s="5"/>
      <c r="M194" s="5"/>
      <c r="N194" s="5"/>
      <c r="O194" s="5"/>
      <c r="P194" s="5"/>
      <c r="Q194" s="5"/>
    </row>
    <row r="195" spans="7:17" s="25" customFormat="1" x14ac:dyDescent="0.2">
      <c r="G195" s="87"/>
      <c r="J195" s="5"/>
      <c r="K195" s="5"/>
      <c r="L195" s="5"/>
      <c r="M195" s="5"/>
      <c r="N195" s="5"/>
      <c r="O195" s="5"/>
      <c r="P195" s="5"/>
      <c r="Q195" s="5"/>
    </row>
    <row r="196" spans="7:17" s="25" customFormat="1" x14ac:dyDescent="0.2">
      <c r="G196" s="87"/>
      <c r="J196" s="5"/>
      <c r="K196" s="5"/>
      <c r="L196" s="5"/>
      <c r="M196" s="5"/>
      <c r="N196" s="5"/>
      <c r="O196" s="5"/>
      <c r="P196" s="5"/>
      <c r="Q196" s="5"/>
    </row>
    <row r="197" spans="7:17" s="25" customFormat="1" x14ac:dyDescent="0.2">
      <c r="G197" s="87"/>
      <c r="J197" s="5"/>
      <c r="K197" s="5"/>
      <c r="L197" s="5"/>
      <c r="M197" s="5"/>
      <c r="N197" s="5"/>
      <c r="O197" s="5"/>
      <c r="P197" s="5"/>
      <c r="Q197" s="5"/>
    </row>
    <row r="198" spans="7:17" s="25" customFormat="1" x14ac:dyDescent="0.2">
      <c r="G198" s="87"/>
      <c r="J198" s="5"/>
      <c r="K198" s="5"/>
      <c r="L198" s="5"/>
      <c r="M198" s="5"/>
      <c r="N198" s="5"/>
      <c r="O198" s="5"/>
      <c r="P198" s="5"/>
      <c r="Q198" s="5"/>
    </row>
    <row r="199" spans="7:17" s="25" customFormat="1" x14ac:dyDescent="0.2">
      <c r="G199" s="87"/>
      <c r="J199" s="5"/>
      <c r="K199" s="5"/>
      <c r="L199" s="5"/>
      <c r="M199" s="5"/>
      <c r="N199" s="5"/>
      <c r="O199" s="5"/>
      <c r="P199" s="5"/>
      <c r="Q199" s="5"/>
    </row>
    <row r="200" spans="7:17" s="25" customFormat="1" x14ac:dyDescent="0.2">
      <c r="G200" s="87"/>
      <c r="J200" s="5"/>
      <c r="K200" s="5"/>
      <c r="L200" s="5"/>
      <c r="M200" s="5"/>
      <c r="N200" s="5"/>
      <c r="O200" s="5"/>
      <c r="P200" s="5"/>
      <c r="Q200" s="5"/>
    </row>
    <row r="201" spans="7:17" s="25" customFormat="1" x14ac:dyDescent="0.2">
      <c r="G201" s="87"/>
      <c r="J201" s="5"/>
      <c r="K201" s="5"/>
      <c r="L201" s="5"/>
      <c r="M201" s="5"/>
      <c r="N201" s="5"/>
      <c r="O201" s="5"/>
      <c r="P201" s="5"/>
      <c r="Q201" s="5"/>
    </row>
    <row r="202" spans="7:17" s="25" customFormat="1" x14ac:dyDescent="0.2">
      <c r="G202" s="87"/>
      <c r="J202" s="5"/>
      <c r="K202" s="5"/>
      <c r="L202" s="5"/>
      <c r="M202" s="5"/>
      <c r="N202" s="5"/>
      <c r="O202" s="5"/>
      <c r="P202" s="5"/>
      <c r="Q202" s="5"/>
    </row>
    <row r="203" spans="7:17" s="25" customFormat="1" x14ac:dyDescent="0.2">
      <c r="G203" s="87"/>
      <c r="J203" s="5"/>
      <c r="K203" s="5"/>
      <c r="L203" s="5"/>
      <c r="M203" s="5"/>
      <c r="N203" s="5"/>
      <c r="O203" s="5"/>
      <c r="P203" s="5"/>
      <c r="Q203" s="5"/>
    </row>
    <row r="204" spans="7:17" s="25" customFormat="1" x14ac:dyDescent="0.2">
      <c r="G204" s="87"/>
      <c r="J204" s="5"/>
      <c r="K204" s="5"/>
      <c r="L204" s="5"/>
      <c r="M204" s="5"/>
      <c r="N204" s="5"/>
      <c r="O204" s="5"/>
      <c r="P204" s="5"/>
      <c r="Q204" s="5"/>
    </row>
    <row r="205" spans="7:17" s="25" customFormat="1" x14ac:dyDescent="0.2">
      <c r="G205" s="87"/>
      <c r="J205" s="5"/>
      <c r="K205" s="5"/>
      <c r="L205" s="5"/>
      <c r="M205" s="5"/>
      <c r="N205" s="5"/>
      <c r="O205" s="5"/>
      <c r="P205" s="5"/>
      <c r="Q205" s="5"/>
    </row>
    <row r="206" spans="7:17" s="25" customFormat="1" x14ac:dyDescent="0.2">
      <c r="G206" s="87"/>
      <c r="J206" s="5"/>
      <c r="K206" s="5"/>
      <c r="L206" s="5"/>
      <c r="M206" s="5"/>
      <c r="N206" s="5"/>
      <c r="O206" s="5"/>
      <c r="P206" s="5"/>
      <c r="Q206" s="5"/>
    </row>
    <row r="207" spans="7:17" s="25" customFormat="1" x14ac:dyDescent="0.2">
      <c r="G207" s="87"/>
      <c r="J207" s="5"/>
      <c r="K207" s="5"/>
      <c r="L207" s="5"/>
      <c r="M207" s="5"/>
      <c r="N207" s="5"/>
      <c r="O207" s="5"/>
      <c r="P207" s="5"/>
      <c r="Q207" s="5"/>
    </row>
    <row r="208" spans="7:17" s="25" customFormat="1" x14ac:dyDescent="0.2">
      <c r="G208" s="87"/>
      <c r="J208" s="5"/>
      <c r="K208" s="5"/>
      <c r="L208" s="5"/>
      <c r="M208" s="5"/>
      <c r="N208" s="5"/>
      <c r="O208" s="5"/>
      <c r="P208" s="5"/>
      <c r="Q208" s="5"/>
    </row>
    <row r="209" spans="7:17" s="25" customFormat="1" x14ac:dyDescent="0.2">
      <c r="G209" s="87"/>
      <c r="J209" s="5"/>
      <c r="K209" s="5"/>
      <c r="L209" s="5"/>
      <c r="M209" s="5"/>
      <c r="N209" s="5"/>
      <c r="O209" s="5"/>
      <c r="P209" s="5"/>
      <c r="Q209" s="5"/>
    </row>
    <row r="210" spans="7:17" s="25" customFormat="1" x14ac:dyDescent="0.2">
      <c r="G210" s="87"/>
      <c r="J210" s="5"/>
      <c r="K210" s="5"/>
      <c r="L210" s="5"/>
      <c r="M210" s="5"/>
      <c r="N210" s="5"/>
      <c r="O210" s="5"/>
      <c r="P210" s="5"/>
      <c r="Q210" s="5"/>
    </row>
    <row r="211" spans="7:17" s="25" customFormat="1" x14ac:dyDescent="0.2">
      <c r="G211" s="87"/>
      <c r="J211" s="5"/>
      <c r="K211" s="5"/>
      <c r="L211" s="5"/>
      <c r="M211" s="5"/>
      <c r="N211" s="5"/>
      <c r="O211" s="5"/>
      <c r="P211" s="5"/>
      <c r="Q211" s="5"/>
    </row>
    <row r="212" spans="7:17" s="25" customFormat="1" x14ac:dyDescent="0.2">
      <c r="G212" s="87"/>
      <c r="J212" s="5"/>
      <c r="K212" s="5"/>
      <c r="L212" s="5"/>
      <c r="M212" s="5"/>
      <c r="N212" s="5"/>
      <c r="O212" s="5"/>
      <c r="P212" s="5"/>
      <c r="Q212" s="5"/>
    </row>
    <row r="213" spans="7:17" s="25" customFormat="1" x14ac:dyDescent="0.2">
      <c r="G213" s="87"/>
      <c r="J213" s="5"/>
      <c r="K213" s="5"/>
      <c r="L213" s="5"/>
      <c r="M213" s="5"/>
      <c r="N213" s="5"/>
      <c r="O213" s="5"/>
      <c r="P213" s="5"/>
      <c r="Q213" s="5"/>
    </row>
    <row r="214" spans="7:17" s="25" customFormat="1" x14ac:dyDescent="0.2">
      <c r="G214" s="87"/>
      <c r="J214" s="5"/>
      <c r="K214" s="5"/>
      <c r="L214" s="5"/>
      <c r="M214" s="5"/>
      <c r="N214" s="5"/>
      <c r="O214" s="5"/>
      <c r="P214" s="5"/>
      <c r="Q214" s="5"/>
    </row>
    <row r="215" spans="7:17" s="25" customFormat="1" x14ac:dyDescent="0.2">
      <c r="G215" s="87"/>
      <c r="J215" s="5"/>
      <c r="K215" s="5"/>
      <c r="L215" s="5"/>
      <c r="M215" s="5"/>
      <c r="N215" s="5"/>
      <c r="O215" s="5"/>
      <c r="P215" s="5"/>
      <c r="Q215" s="5"/>
    </row>
    <row r="216" spans="7:17" s="25" customFormat="1" x14ac:dyDescent="0.2">
      <c r="G216" s="87"/>
      <c r="J216" s="5"/>
      <c r="K216" s="5"/>
      <c r="L216" s="5"/>
      <c r="M216" s="5"/>
      <c r="N216" s="5"/>
      <c r="O216" s="5"/>
      <c r="P216" s="5"/>
      <c r="Q216" s="5"/>
    </row>
    <row r="217" spans="7:17" s="25" customFormat="1" x14ac:dyDescent="0.2">
      <c r="G217" s="87"/>
      <c r="J217" s="5"/>
      <c r="K217" s="5"/>
      <c r="L217" s="5"/>
      <c r="M217" s="5"/>
      <c r="N217" s="5"/>
      <c r="O217" s="5"/>
      <c r="P217" s="5"/>
      <c r="Q217" s="5"/>
    </row>
    <row r="218" spans="7:17" s="25" customFormat="1" x14ac:dyDescent="0.2">
      <c r="G218" s="87"/>
      <c r="J218" s="5"/>
      <c r="K218" s="5"/>
      <c r="L218" s="5"/>
      <c r="M218" s="5"/>
      <c r="N218" s="5"/>
      <c r="O218" s="5"/>
      <c r="P218" s="5"/>
      <c r="Q218" s="5"/>
    </row>
    <row r="219" spans="7:17" s="25" customFormat="1" x14ac:dyDescent="0.2">
      <c r="G219" s="87"/>
      <c r="J219" s="5"/>
      <c r="K219" s="5"/>
      <c r="L219" s="5"/>
      <c r="M219" s="5"/>
      <c r="N219" s="5"/>
      <c r="O219" s="5"/>
      <c r="P219" s="5"/>
      <c r="Q219" s="5"/>
    </row>
    <row r="220" spans="7:17" s="25" customFormat="1" x14ac:dyDescent="0.2">
      <c r="G220" s="87"/>
      <c r="J220" s="5"/>
      <c r="K220" s="5"/>
      <c r="L220" s="5"/>
      <c r="M220" s="5"/>
      <c r="N220" s="5"/>
      <c r="O220" s="5"/>
      <c r="P220" s="5"/>
      <c r="Q220" s="5"/>
    </row>
    <row r="221" spans="7:17" s="25" customFormat="1" x14ac:dyDescent="0.2">
      <c r="G221" s="87"/>
      <c r="J221" s="5"/>
      <c r="K221" s="5"/>
      <c r="L221" s="5"/>
      <c r="M221" s="5"/>
      <c r="N221" s="5"/>
      <c r="O221" s="5"/>
      <c r="P221" s="5"/>
      <c r="Q221" s="5"/>
    </row>
    <row r="222" spans="7:17" s="25" customFormat="1" x14ac:dyDescent="0.2">
      <c r="G222" s="87"/>
      <c r="J222" s="5"/>
      <c r="K222" s="5"/>
      <c r="L222" s="5"/>
      <c r="M222" s="5"/>
      <c r="N222" s="5"/>
      <c r="O222" s="5"/>
      <c r="P222" s="5"/>
      <c r="Q222" s="5"/>
    </row>
    <row r="223" spans="7:17" s="25" customFormat="1" x14ac:dyDescent="0.2">
      <c r="G223" s="87"/>
      <c r="J223" s="5"/>
      <c r="K223" s="5"/>
      <c r="L223" s="5"/>
      <c r="M223" s="5"/>
      <c r="N223" s="5"/>
      <c r="O223" s="5"/>
      <c r="P223" s="5"/>
      <c r="Q223" s="5"/>
    </row>
    <row r="224" spans="7:17" s="25" customFormat="1" x14ac:dyDescent="0.2">
      <c r="G224" s="87"/>
      <c r="J224" s="5"/>
      <c r="K224" s="5"/>
      <c r="L224" s="5"/>
      <c r="M224" s="5"/>
      <c r="N224" s="5"/>
      <c r="O224" s="5"/>
      <c r="P224" s="5"/>
      <c r="Q224" s="5"/>
    </row>
    <row r="225" spans="7:17" s="25" customFormat="1" x14ac:dyDescent="0.2">
      <c r="G225" s="87"/>
      <c r="J225" s="5"/>
      <c r="K225" s="5"/>
      <c r="L225" s="5"/>
      <c r="M225" s="5"/>
      <c r="N225" s="5"/>
      <c r="O225" s="5"/>
      <c r="P225" s="5"/>
      <c r="Q225" s="5"/>
    </row>
    <row r="226" spans="7:17" s="25" customFormat="1" x14ac:dyDescent="0.2">
      <c r="G226" s="87"/>
      <c r="J226" s="5"/>
      <c r="K226" s="5"/>
      <c r="L226" s="5"/>
      <c r="M226" s="5"/>
      <c r="N226" s="5"/>
      <c r="O226" s="5"/>
      <c r="P226" s="5"/>
      <c r="Q226" s="5"/>
    </row>
    <row r="227" spans="7:17" s="25" customFormat="1" x14ac:dyDescent="0.2">
      <c r="G227" s="87"/>
      <c r="J227" s="5"/>
      <c r="K227" s="5"/>
      <c r="L227" s="5"/>
      <c r="M227" s="5"/>
      <c r="N227" s="5"/>
      <c r="O227" s="5"/>
      <c r="P227" s="5"/>
      <c r="Q227" s="5"/>
    </row>
    <row r="228" spans="7:17" s="25" customFormat="1" x14ac:dyDescent="0.2">
      <c r="G228" s="87"/>
      <c r="J228" s="5"/>
      <c r="K228" s="5"/>
      <c r="L228" s="5"/>
      <c r="M228" s="5"/>
      <c r="N228" s="5"/>
      <c r="O228" s="5"/>
      <c r="P228" s="5"/>
      <c r="Q228" s="5"/>
    </row>
    <row r="229" spans="7:17" s="25" customFormat="1" x14ac:dyDescent="0.2">
      <c r="G229" s="87"/>
      <c r="J229" s="5"/>
      <c r="K229" s="5"/>
      <c r="L229" s="5"/>
      <c r="M229" s="5"/>
      <c r="N229" s="5"/>
      <c r="O229" s="5"/>
      <c r="P229" s="5"/>
      <c r="Q229" s="5"/>
    </row>
    <row r="230" spans="7:17" s="25" customFormat="1" x14ac:dyDescent="0.2">
      <c r="G230" s="87"/>
      <c r="J230" s="5"/>
      <c r="K230" s="5"/>
      <c r="L230" s="5"/>
      <c r="M230" s="5"/>
      <c r="N230" s="5"/>
      <c r="O230" s="5"/>
      <c r="P230" s="5"/>
      <c r="Q230" s="5"/>
    </row>
    <row r="231" spans="7:17" s="25" customFormat="1" x14ac:dyDescent="0.2">
      <c r="G231" s="87"/>
      <c r="J231" s="5"/>
      <c r="K231" s="5"/>
      <c r="L231" s="5"/>
      <c r="M231" s="5"/>
      <c r="N231" s="5"/>
      <c r="O231" s="5"/>
      <c r="P231" s="5"/>
      <c r="Q231" s="5"/>
    </row>
    <row r="232" spans="7:17" s="25" customFormat="1" x14ac:dyDescent="0.2">
      <c r="G232" s="87"/>
      <c r="J232" s="5"/>
      <c r="K232" s="5"/>
      <c r="L232" s="5"/>
      <c r="M232" s="5"/>
      <c r="N232" s="5"/>
      <c r="O232" s="5"/>
      <c r="P232" s="5"/>
      <c r="Q232" s="5"/>
    </row>
    <row r="233" spans="7:17" s="25" customFormat="1" x14ac:dyDescent="0.2">
      <c r="G233" s="87"/>
      <c r="J233" s="5"/>
      <c r="K233" s="5"/>
      <c r="L233" s="5"/>
      <c r="M233" s="5"/>
      <c r="N233" s="5"/>
      <c r="O233" s="5"/>
      <c r="P233" s="5"/>
      <c r="Q233" s="5"/>
    </row>
    <row r="234" spans="7:17" s="25" customFormat="1" x14ac:dyDescent="0.2">
      <c r="G234" s="87"/>
      <c r="J234" s="5"/>
      <c r="K234" s="5"/>
      <c r="L234" s="5"/>
      <c r="M234" s="5"/>
      <c r="N234" s="5"/>
      <c r="O234" s="5"/>
      <c r="P234" s="5"/>
      <c r="Q234" s="5"/>
    </row>
    <row r="235" spans="7:17" s="25" customFormat="1" x14ac:dyDescent="0.2">
      <c r="G235" s="87"/>
      <c r="J235" s="5"/>
      <c r="K235" s="5"/>
      <c r="L235" s="5"/>
      <c r="M235" s="5"/>
      <c r="N235" s="5"/>
      <c r="O235" s="5"/>
      <c r="P235" s="5"/>
      <c r="Q235" s="5"/>
    </row>
    <row r="236" spans="7:17" s="25" customFormat="1" x14ac:dyDescent="0.2">
      <c r="G236" s="87"/>
      <c r="J236" s="5"/>
      <c r="K236" s="5"/>
      <c r="L236" s="5"/>
      <c r="M236" s="5"/>
      <c r="N236" s="5"/>
      <c r="O236" s="5"/>
      <c r="P236" s="5"/>
      <c r="Q236" s="5"/>
    </row>
    <row r="237" spans="7:17" s="25" customFormat="1" x14ac:dyDescent="0.2">
      <c r="G237" s="87"/>
      <c r="J237" s="5"/>
      <c r="K237" s="5"/>
      <c r="L237" s="5"/>
      <c r="M237" s="5"/>
      <c r="N237" s="5"/>
      <c r="O237" s="5"/>
      <c r="P237" s="5"/>
      <c r="Q237" s="5"/>
    </row>
    <row r="238" spans="7:17" s="25" customFormat="1" x14ac:dyDescent="0.2">
      <c r="G238" s="87"/>
      <c r="J238" s="5"/>
      <c r="K238" s="5"/>
      <c r="L238" s="5"/>
      <c r="M238" s="5"/>
      <c r="N238" s="5"/>
      <c r="O238" s="5"/>
      <c r="P238" s="5"/>
      <c r="Q238" s="5"/>
    </row>
    <row r="239" spans="7:17" s="25" customFormat="1" x14ac:dyDescent="0.2">
      <c r="G239" s="87"/>
      <c r="J239" s="5"/>
      <c r="K239" s="5"/>
      <c r="L239" s="5"/>
      <c r="M239" s="5"/>
      <c r="N239" s="5"/>
      <c r="O239" s="5"/>
      <c r="P239" s="5"/>
      <c r="Q239" s="5"/>
    </row>
    <row r="240" spans="7:17" s="25" customFormat="1" x14ac:dyDescent="0.2">
      <c r="G240" s="87"/>
      <c r="J240" s="5"/>
      <c r="K240" s="5"/>
      <c r="L240" s="5"/>
      <c r="M240" s="5"/>
      <c r="N240" s="5"/>
      <c r="O240" s="5"/>
      <c r="P240" s="5"/>
      <c r="Q240" s="5"/>
    </row>
    <row r="241" spans="7:17" s="25" customFormat="1" x14ac:dyDescent="0.2">
      <c r="G241" s="87"/>
      <c r="J241" s="5"/>
      <c r="K241" s="5"/>
      <c r="L241" s="5"/>
      <c r="M241" s="5"/>
      <c r="N241" s="5"/>
      <c r="O241" s="5"/>
      <c r="P241" s="5"/>
      <c r="Q241" s="5"/>
    </row>
    <row r="242" spans="7:17" s="25" customFormat="1" x14ac:dyDescent="0.2">
      <c r="G242" s="87"/>
      <c r="J242" s="5"/>
      <c r="K242" s="5"/>
      <c r="L242" s="5"/>
      <c r="M242" s="5"/>
      <c r="N242" s="5"/>
      <c r="O242" s="5"/>
      <c r="P242" s="5"/>
      <c r="Q242" s="5"/>
    </row>
    <row r="243" spans="7:17" s="25" customFormat="1" x14ac:dyDescent="0.2">
      <c r="G243" s="87"/>
      <c r="J243" s="5"/>
      <c r="K243" s="5"/>
      <c r="L243" s="5"/>
      <c r="M243" s="5"/>
      <c r="N243" s="5"/>
      <c r="O243" s="5"/>
      <c r="P243" s="5"/>
      <c r="Q243" s="5"/>
    </row>
    <row r="244" spans="7:17" s="25" customFormat="1" x14ac:dyDescent="0.2">
      <c r="G244" s="87"/>
      <c r="J244" s="5"/>
      <c r="K244" s="5"/>
      <c r="L244" s="5"/>
      <c r="M244" s="5"/>
      <c r="N244" s="5"/>
      <c r="O244" s="5"/>
      <c r="P244" s="5"/>
      <c r="Q244" s="5"/>
    </row>
    <row r="245" spans="7:17" s="25" customFormat="1" x14ac:dyDescent="0.2">
      <c r="G245" s="87"/>
      <c r="J245" s="5"/>
      <c r="K245" s="5"/>
      <c r="L245" s="5"/>
      <c r="M245" s="5"/>
      <c r="N245" s="5"/>
      <c r="O245" s="5"/>
      <c r="P245" s="5"/>
      <c r="Q245" s="5"/>
    </row>
    <row r="246" spans="7:17" s="25" customFormat="1" x14ac:dyDescent="0.2">
      <c r="G246" s="87"/>
      <c r="J246" s="5"/>
      <c r="K246" s="5"/>
      <c r="L246" s="5"/>
      <c r="M246" s="5"/>
      <c r="N246" s="5"/>
      <c r="O246" s="5"/>
      <c r="P246" s="5"/>
      <c r="Q246" s="5"/>
    </row>
    <row r="247" spans="7:17" s="25" customFormat="1" x14ac:dyDescent="0.2">
      <c r="G247" s="87"/>
      <c r="J247" s="5"/>
      <c r="K247" s="5"/>
      <c r="L247" s="5"/>
      <c r="M247" s="5"/>
      <c r="N247" s="5"/>
      <c r="O247" s="5"/>
      <c r="P247" s="5"/>
      <c r="Q247" s="5"/>
    </row>
    <row r="248" spans="7:17" s="25" customFormat="1" x14ac:dyDescent="0.2">
      <c r="G248" s="87"/>
      <c r="J248" s="5"/>
      <c r="K248" s="5"/>
      <c r="L248" s="5"/>
      <c r="M248" s="5"/>
      <c r="N248" s="5"/>
      <c r="O248" s="5"/>
      <c r="P248" s="5"/>
      <c r="Q248" s="5"/>
    </row>
    <row r="249" spans="7:17" s="25" customFormat="1" x14ac:dyDescent="0.2">
      <c r="G249" s="87"/>
      <c r="J249" s="5"/>
      <c r="K249" s="5"/>
      <c r="L249" s="5"/>
      <c r="M249" s="5"/>
      <c r="N249" s="5"/>
      <c r="O249" s="5"/>
      <c r="P249" s="5"/>
      <c r="Q249" s="5"/>
    </row>
    <row r="250" spans="7:17" s="25" customFormat="1" x14ac:dyDescent="0.2">
      <c r="G250" s="87"/>
      <c r="J250" s="5"/>
      <c r="K250" s="5"/>
      <c r="L250" s="5"/>
      <c r="M250" s="5"/>
      <c r="N250" s="5"/>
      <c r="O250" s="5"/>
      <c r="P250" s="5"/>
      <c r="Q250" s="5"/>
    </row>
    <row r="251" spans="7:17" s="25" customFormat="1" x14ac:dyDescent="0.2">
      <c r="G251" s="87"/>
      <c r="J251" s="5"/>
      <c r="K251" s="5"/>
      <c r="L251" s="5"/>
      <c r="M251" s="5"/>
      <c r="N251" s="5"/>
      <c r="O251" s="5"/>
      <c r="P251" s="5"/>
      <c r="Q251" s="5"/>
    </row>
    <row r="252" spans="7:17" s="25" customFormat="1" x14ac:dyDescent="0.2">
      <c r="G252" s="87"/>
      <c r="J252" s="5"/>
      <c r="K252" s="5"/>
      <c r="L252" s="5"/>
      <c r="M252" s="5"/>
      <c r="N252" s="5"/>
      <c r="O252" s="5"/>
      <c r="P252" s="5"/>
      <c r="Q252" s="5"/>
    </row>
    <row r="253" spans="7:17" s="25" customFormat="1" x14ac:dyDescent="0.2">
      <c r="G253" s="87"/>
      <c r="J253" s="5"/>
      <c r="K253" s="5"/>
      <c r="L253" s="5"/>
      <c r="M253" s="5"/>
      <c r="N253" s="5"/>
      <c r="O253" s="5"/>
      <c r="P253" s="5"/>
      <c r="Q253" s="5"/>
    </row>
    <row r="254" spans="7:17" s="25" customFormat="1" x14ac:dyDescent="0.2">
      <c r="G254" s="87"/>
      <c r="J254" s="5"/>
      <c r="K254" s="5"/>
      <c r="L254" s="5"/>
      <c r="M254" s="5"/>
      <c r="N254" s="5"/>
      <c r="O254" s="5"/>
      <c r="P254" s="5"/>
      <c r="Q254" s="5"/>
    </row>
    <row r="255" spans="7:17" s="25" customFormat="1" x14ac:dyDescent="0.2">
      <c r="G255" s="87"/>
      <c r="J255" s="5"/>
      <c r="K255" s="5"/>
      <c r="L255" s="5"/>
      <c r="M255" s="5"/>
      <c r="N255" s="5"/>
      <c r="O255" s="5"/>
      <c r="P255" s="5"/>
      <c r="Q255" s="5"/>
    </row>
    <row r="256" spans="7:17" s="25" customFormat="1" x14ac:dyDescent="0.2">
      <c r="G256" s="87"/>
      <c r="J256" s="5"/>
      <c r="K256" s="5"/>
      <c r="L256" s="5"/>
      <c r="M256" s="5"/>
      <c r="N256" s="5"/>
      <c r="O256" s="5"/>
      <c r="P256" s="5"/>
      <c r="Q256" s="5"/>
    </row>
    <row r="257" spans="7:17" s="25" customFormat="1" x14ac:dyDescent="0.2">
      <c r="G257" s="87"/>
      <c r="J257" s="5"/>
      <c r="K257" s="5"/>
      <c r="L257" s="5"/>
      <c r="M257" s="5"/>
      <c r="N257" s="5"/>
      <c r="O257" s="5"/>
      <c r="P257" s="5"/>
      <c r="Q257" s="5"/>
    </row>
    <row r="258" spans="7:17" s="25" customFormat="1" x14ac:dyDescent="0.2">
      <c r="G258" s="87"/>
      <c r="J258" s="5"/>
      <c r="K258" s="5"/>
      <c r="L258" s="5"/>
      <c r="M258" s="5"/>
      <c r="N258" s="5"/>
      <c r="O258" s="5"/>
      <c r="P258" s="5"/>
      <c r="Q258" s="5"/>
    </row>
    <row r="259" spans="7:17" s="25" customFormat="1" x14ac:dyDescent="0.2">
      <c r="G259" s="87"/>
      <c r="J259" s="5"/>
      <c r="K259" s="5"/>
      <c r="L259" s="5"/>
      <c r="M259" s="5"/>
      <c r="N259" s="5"/>
      <c r="O259" s="5"/>
      <c r="P259" s="5"/>
      <c r="Q259" s="5"/>
    </row>
    <row r="260" spans="7:17" s="25" customFormat="1" x14ac:dyDescent="0.2">
      <c r="G260" s="87"/>
      <c r="J260" s="5"/>
      <c r="K260" s="5"/>
      <c r="L260" s="5"/>
      <c r="M260" s="5"/>
      <c r="N260" s="5"/>
      <c r="O260" s="5"/>
      <c r="P260" s="5"/>
      <c r="Q260" s="5"/>
    </row>
    <row r="261" spans="7:17" s="25" customFormat="1" x14ac:dyDescent="0.2">
      <c r="G261" s="87"/>
      <c r="J261" s="5"/>
      <c r="K261" s="5"/>
      <c r="L261" s="5"/>
      <c r="M261" s="5"/>
      <c r="N261" s="5"/>
      <c r="O261" s="5"/>
      <c r="P261" s="5"/>
      <c r="Q261" s="5"/>
    </row>
    <row r="262" spans="7:17" s="25" customFormat="1" x14ac:dyDescent="0.2">
      <c r="G262" s="87"/>
      <c r="J262" s="5"/>
      <c r="K262" s="5"/>
      <c r="L262" s="5"/>
      <c r="M262" s="5"/>
      <c r="N262" s="5"/>
      <c r="O262" s="5"/>
      <c r="P262" s="5"/>
      <c r="Q262" s="5"/>
    </row>
    <row r="263" spans="7:17" s="25" customFormat="1" x14ac:dyDescent="0.2">
      <c r="G263" s="87"/>
      <c r="J263" s="5"/>
      <c r="K263" s="5"/>
      <c r="L263" s="5"/>
      <c r="M263" s="5"/>
      <c r="N263" s="5"/>
      <c r="O263" s="5"/>
      <c r="P263" s="5"/>
      <c r="Q263" s="5"/>
    </row>
    <row r="264" spans="7:17" s="25" customFormat="1" x14ac:dyDescent="0.2">
      <c r="G264" s="87"/>
      <c r="J264" s="5"/>
      <c r="K264" s="5"/>
      <c r="L264" s="5"/>
      <c r="M264" s="5"/>
      <c r="N264" s="5"/>
      <c r="O264" s="5"/>
      <c r="P264" s="5"/>
      <c r="Q264" s="5"/>
    </row>
    <row r="265" spans="7:17" s="25" customFormat="1" x14ac:dyDescent="0.2">
      <c r="G265" s="87"/>
      <c r="J265" s="5"/>
      <c r="K265" s="5"/>
      <c r="L265" s="5"/>
      <c r="M265" s="5"/>
      <c r="N265" s="5"/>
      <c r="O265" s="5"/>
      <c r="P265" s="5"/>
      <c r="Q265" s="5"/>
    </row>
    <row r="266" spans="7:17" s="25" customFormat="1" x14ac:dyDescent="0.2">
      <c r="G266" s="87"/>
      <c r="J266" s="5"/>
      <c r="K266" s="5"/>
      <c r="L266" s="5"/>
      <c r="M266" s="5"/>
      <c r="N266" s="5"/>
      <c r="O266" s="5"/>
      <c r="P266" s="5"/>
      <c r="Q266" s="5"/>
    </row>
    <row r="267" spans="7:17" s="25" customFormat="1" x14ac:dyDescent="0.2">
      <c r="G267" s="87"/>
      <c r="J267" s="5"/>
      <c r="K267" s="5"/>
      <c r="L267" s="5"/>
      <c r="M267" s="5"/>
      <c r="N267" s="5"/>
      <c r="O267" s="5"/>
      <c r="P267" s="5"/>
      <c r="Q267" s="5"/>
    </row>
    <row r="268" spans="7:17" s="25" customFormat="1" x14ac:dyDescent="0.2">
      <c r="G268" s="87"/>
      <c r="J268" s="5"/>
      <c r="K268" s="5"/>
      <c r="L268" s="5"/>
      <c r="M268" s="5"/>
      <c r="N268" s="5"/>
      <c r="O268" s="5"/>
      <c r="P268" s="5"/>
      <c r="Q268" s="5"/>
    </row>
    <row r="269" spans="7:17" s="25" customFormat="1" x14ac:dyDescent="0.2">
      <c r="G269" s="87"/>
      <c r="J269" s="5"/>
      <c r="K269" s="5"/>
      <c r="L269" s="5"/>
      <c r="M269" s="5"/>
      <c r="N269" s="5"/>
      <c r="O269" s="5"/>
      <c r="P269" s="5"/>
      <c r="Q269" s="5"/>
    </row>
    <row r="270" spans="7:17" s="25" customFormat="1" x14ac:dyDescent="0.2">
      <c r="G270" s="87"/>
      <c r="J270" s="5"/>
      <c r="K270" s="5"/>
      <c r="L270" s="5"/>
      <c r="M270" s="5"/>
      <c r="N270" s="5"/>
      <c r="O270" s="5"/>
      <c r="P270" s="5"/>
      <c r="Q270" s="5"/>
    </row>
    <row r="271" spans="7:17" s="25" customFormat="1" x14ac:dyDescent="0.2">
      <c r="G271" s="87"/>
      <c r="J271" s="5"/>
      <c r="K271" s="5"/>
      <c r="L271" s="5"/>
      <c r="M271" s="5"/>
      <c r="N271" s="5"/>
      <c r="O271" s="5"/>
      <c r="P271" s="5"/>
      <c r="Q271" s="5"/>
    </row>
    <row r="272" spans="7:17" s="25" customFormat="1" x14ac:dyDescent="0.2">
      <c r="G272" s="87"/>
      <c r="J272" s="5"/>
      <c r="K272" s="5"/>
      <c r="L272" s="5"/>
      <c r="M272" s="5"/>
      <c r="N272" s="5"/>
      <c r="O272" s="5"/>
      <c r="P272" s="5"/>
      <c r="Q272" s="5"/>
    </row>
    <row r="273" spans="7:17" s="25" customFormat="1" x14ac:dyDescent="0.2">
      <c r="G273" s="87"/>
      <c r="J273" s="5"/>
      <c r="K273" s="5"/>
      <c r="L273" s="5"/>
      <c r="M273" s="5"/>
      <c r="N273" s="5"/>
      <c r="O273" s="5"/>
      <c r="P273" s="5"/>
      <c r="Q273" s="5"/>
    </row>
    <row r="274" spans="7:17" s="25" customFormat="1" x14ac:dyDescent="0.2">
      <c r="G274" s="87"/>
      <c r="J274" s="5"/>
      <c r="K274" s="5"/>
      <c r="L274" s="5"/>
      <c r="M274" s="5"/>
      <c r="N274" s="5"/>
      <c r="O274" s="5"/>
      <c r="P274" s="5"/>
      <c r="Q274" s="5"/>
    </row>
    <row r="275" spans="7:17" s="25" customFormat="1" x14ac:dyDescent="0.2">
      <c r="G275" s="87"/>
      <c r="J275" s="5"/>
      <c r="K275" s="5"/>
      <c r="L275" s="5"/>
      <c r="M275" s="5"/>
      <c r="N275" s="5"/>
      <c r="O275" s="5"/>
      <c r="P275" s="5"/>
      <c r="Q275" s="5"/>
    </row>
    <row r="276" spans="7:17" s="25" customFormat="1" x14ac:dyDescent="0.2">
      <c r="G276" s="87"/>
      <c r="J276" s="5"/>
      <c r="K276" s="5"/>
      <c r="L276" s="5"/>
      <c r="M276" s="5"/>
      <c r="N276" s="5"/>
      <c r="O276" s="5"/>
      <c r="P276" s="5"/>
      <c r="Q276" s="5"/>
    </row>
    <row r="277" spans="7:17" s="25" customFormat="1" x14ac:dyDescent="0.2">
      <c r="G277" s="87"/>
      <c r="J277" s="5"/>
      <c r="K277" s="5"/>
      <c r="L277" s="5"/>
      <c r="M277" s="5"/>
      <c r="N277" s="5"/>
      <c r="O277" s="5"/>
      <c r="P277" s="5"/>
      <c r="Q277" s="5"/>
    </row>
    <row r="278" spans="7:17" s="25" customFormat="1" x14ac:dyDescent="0.2">
      <c r="G278" s="87"/>
      <c r="J278" s="5"/>
      <c r="K278" s="5"/>
      <c r="L278" s="5"/>
      <c r="M278" s="5"/>
      <c r="N278" s="5"/>
      <c r="O278" s="5"/>
      <c r="P278" s="5"/>
      <c r="Q278" s="5"/>
    </row>
    <row r="279" spans="7:17" s="25" customFormat="1" x14ac:dyDescent="0.2">
      <c r="G279" s="87"/>
      <c r="J279" s="5"/>
      <c r="K279" s="5"/>
      <c r="L279" s="5"/>
      <c r="M279" s="5"/>
      <c r="N279" s="5"/>
      <c r="O279" s="5"/>
      <c r="P279" s="5"/>
      <c r="Q279" s="5"/>
    </row>
    <row r="280" spans="7:17" s="25" customFormat="1" x14ac:dyDescent="0.2">
      <c r="G280" s="87"/>
      <c r="J280" s="5"/>
      <c r="K280" s="5"/>
      <c r="L280" s="5"/>
      <c r="M280" s="5"/>
      <c r="N280" s="5"/>
      <c r="O280" s="5"/>
      <c r="P280" s="5"/>
      <c r="Q280" s="5"/>
    </row>
    <row r="281" spans="7:17" s="25" customFormat="1" x14ac:dyDescent="0.2">
      <c r="G281" s="87"/>
      <c r="J281" s="5"/>
      <c r="K281" s="5"/>
      <c r="L281" s="5"/>
      <c r="M281" s="5"/>
      <c r="N281" s="5"/>
      <c r="O281" s="5"/>
      <c r="P281" s="5"/>
      <c r="Q281" s="5"/>
    </row>
    <row r="282" spans="7:17" s="25" customFormat="1" x14ac:dyDescent="0.2">
      <c r="G282" s="87"/>
      <c r="J282" s="5"/>
      <c r="K282" s="5"/>
      <c r="L282" s="5"/>
      <c r="M282" s="5"/>
      <c r="N282" s="5"/>
      <c r="O282" s="5"/>
      <c r="P282" s="5"/>
      <c r="Q282" s="5"/>
    </row>
    <row r="283" spans="7:17" s="25" customFormat="1" x14ac:dyDescent="0.2">
      <c r="G283" s="87"/>
      <c r="J283" s="5"/>
      <c r="K283" s="5"/>
      <c r="L283" s="5"/>
      <c r="M283" s="5"/>
      <c r="N283" s="5"/>
      <c r="O283" s="5"/>
      <c r="P283" s="5"/>
      <c r="Q283" s="5"/>
    </row>
    <row r="284" spans="7:17" s="25" customFormat="1" x14ac:dyDescent="0.2">
      <c r="G284" s="87"/>
      <c r="J284" s="5"/>
      <c r="K284" s="5"/>
      <c r="L284" s="5"/>
      <c r="M284" s="5"/>
      <c r="N284" s="5"/>
      <c r="O284" s="5"/>
      <c r="P284" s="5"/>
      <c r="Q284" s="5"/>
    </row>
    <row r="285" spans="7:17" s="25" customFormat="1" x14ac:dyDescent="0.2">
      <c r="G285" s="87"/>
      <c r="J285" s="5"/>
      <c r="K285" s="5"/>
      <c r="L285" s="5"/>
      <c r="M285" s="5"/>
      <c r="N285" s="5"/>
      <c r="O285" s="5"/>
      <c r="P285" s="5"/>
      <c r="Q285" s="5"/>
    </row>
    <row r="286" spans="7:17" s="25" customFormat="1" x14ac:dyDescent="0.2">
      <c r="G286" s="87"/>
      <c r="J286" s="5"/>
      <c r="K286" s="5"/>
      <c r="L286" s="5"/>
      <c r="M286" s="5"/>
      <c r="N286" s="5"/>
      <c r="O286" s="5"/>
      <c r="P286" s="5"/>
      <c r="Q286" s="5"/>
    </row>
    <row r="287" spans="7:17" s="25" customFormat="1" x14ac:dyDescent="0.2">
      <c r="G287" s="87"/>
      <c r="J287" s="5"/>
      <c r="K287" s="5"/>
      <c r="L287" s="5"/>
      <c r="M287" s="5"/>
      <c r="N287" s="5"/>
      <c r="O287" s="5"/>
      <c r="P287" s="5"/>
      <c r="Q287" s="5"/>
    </row>
    <row r="288" spans="7:17" s="25" customFormat="1" x14ac:dyDescent="0.2">
      <c r="G288" s="87"/>
      <c r="J288" s="5"/>
      <c r="K288" s="5"/>
      <c r="L288" s="5"/>
      <c r="M288" s="5"/>
      <c r="N288" s="5"/>
      <c r="O288" s="5"/>
      <c r="P288" s="5"/>
      <c r="Q288" s="5"/>
    </row>
    <row r="289" spans="7:17" s="25" customFormat="1" x14ac:dyDescent="0.2">
      <c r="G289" s="87"/>
      <c r="J289" s="5"/>
      <c r="K289" s="5"/>
      <c r="L289" s="5"/>
      <c r="M289" s="5"/>
      <c r="N289" s="5"/>
      <c r="O289" s="5"/>
      <c r="P289" s="5"/>
      <c r="Q289" s="5"/>
    </row>
    <row r="290" spans="7:17" s="25" customFormat="1" x14ac:dyDescent="0.2">
      <c r="G290" s="87"/>
      <c r="J290" s="5"/>
      <c r="K290" s="5"/>
      <c r="L290" s="5"/>
      <c r="M290" s="5"/>
      <c r="N290" s="5"/>
      <c r="O290" s="5"/>
      <c r="P290" s="5"/>
      <c r="Q290" s="5"/>
    </row>
    <row r="291" spans="7:17" s="25" customFormat="1" x14ac:dyDescent="0.2">
      <c r="G291" s="87"/>
      <c r="J291" s="5"/>
      <c r="K291" s="5"/>
      <c r="L291" s="5"/>
      <c r="M291" s="5"/>
      <c r="N291" s="5"/>
      <c r="O291" s="5"/>
      <c r="P291" s="5"/>
      <c r="Q291" s="5"/>
    </row>
    <row r="292" spans="7:17" s="25" customFormat="1" x14ac:dyDescent="0.2">
      <c r="G292" s="87"/>
      <c r="J292" s="5"/>
      <c r="K292" s="5"/>
      <c r="L292" s="5"/>
      <c r="M292" s="5"/>
      <c r="N292" s="5"/>
      <c r="O292" s="5"/>
      <c r="P292" s="5"/>
      <c r="Q292" s="5"/>
    </row>
    <row r="293" spans="7:17" s="25" customFormat="1" x14ac:dyDescent="0.2">
      <c r="G293" s="87"/>
      <c r="J293" s="5"/>
      <c r="K293" s="5"/>
      <c r="L293" s="5"/>
      <c r="M293" s="5"/>
      <c r="N293" s="5"/>
      <c r="O293" s="5"/>
      <c r="P293" s="5"/>
      <c r="Q293" s="5"/>
    </row>
    <row r="294" spans="7:17" s="25" customFormat="1" x14ac:dyDescent="0.2">
      <c r="G294" s="87"/>
      <c r="J294" s="5"/>
      <c r="K294" s="5"/>
      <c r="L294" s="5"/>
      <c r="M294" s="5"/>
      <c r="N294" s="5"/>
      <c r="O294" s="5"/>
      <c r="P294" s="5"/>
      <c r="Q294" s="5"/>
    </row>
    <row r="295" spans="7:17" s="25" customFormat="1" x14ac:dyDescent="0.2">
      <c r="G295" s="87"/>
      <c r="J295" s="5"/>
      <c r="K295" s="5"/>
      <c r="L295" s="5"/>
      <c r="M295" s="5"/>
      <c r="N295" s="5"/>
      <c r="O295" s="5"/>
      <c r="P295" s="5"/>
      <c r="Q295" s="5"/>
    </row>
    <row r="296" spans="7:17" s="25" customFormat="1" x14ac:dyDescent="0.2">
      <c r="G296" s="87"/>
      <c r="J296" s="5"/>
      <c r="K296" s="5"/>
      <c r="L296" s="5"/>
      <c r="M296" s="5"/>
      <c r="N296" s="5"/>
      <c r="O296" s="5"/>
      <c r="P296" s="5"/>
      <c r="Q296" s="5"/>
    </row>
    <row r="297" spans="7:17" s="25" customFormat="1" x14ac:dyDescent="0.2">
      <c r="G297" s="87"/>
      <c r="J297" s="5"/>
      <c r="K297" s="5"/>
      <c r="L297" s="5"/>
      <c r="M297" s="5"/>
      <c r="N297" s="5"/>
      <c r="O297" s="5"/>
      <c r="P297" s="5"/>
      <c r="Q297" s="5"/>
    </row>
    <row r="298" spans="7:17" s="25" customFormat="1" x14ac:dyDescent="0.2">
      <c r="G298" s="87"/>
      <c r="J298" s="5"/>
      <c r="K298" s="5"/>
      <c r="L298" s="5"/>
      <c r="M298" s="5"/>
      <c r="N298" s="5"/>
      <c r="O298" s="5"/>
      <c r="P298" s="5"/>
      <c r="Q298" s="5"/>
    </row>
    <row r="299" spans="7:17" s="25" customFormat="1" x14ac:dyDescent="0.2">
      <c r="G299" s="87"/>
      <c r="J299" s="5"/>
      <c r="K299" s="5"/>
      <c r="L299" s="5"/>
      <c r="M299" s="5"/>
      <c r="N299" s="5"/>
      <c r="O299" s="5"/>
      <c r="P299" s="5"/>
      <c r="Q299" s="5"/>
    </row>
    <row r="300" spans="7:17" s="25" customFormat="1" x14ac:dyDescent="0.2">
      <c r="G300" s="87"/>
      <c r="J300" s="5"/>
      <c r="K300" s="5"/>
      <c r="L300" s="5"/>
      <c r="M300" s="5"/>
      <c r="N300" s="5"/>
      <c r="O300" s="5"/>
      <c r="P300" s="5"/>
      <c r="Q300" s="5"/>
    </row>
    <row r="301" spans="7:17" s="25" customFormat="1" x14ac:dyDescent="0.2">
      <c r="G301" s="87"/>
      <c r="J301" s="5"/>
      <c r="K301" s="5"/>
      <c r="L301" s="5"/>
      <c r="M301" s="5"/>
      <c r="N301" s="5"/>
      <c r="O301" s="5"/>
      <c r="P301" s="5"/>
      <c r="Q301" s="5"/>
    </row>
    <row r="302" spans="7:17" s="25" customFormat="1" x14ac:dyDescent="0.2">
      <c r="G302" s="87"/>
      <c r="J302" s="5"/>
      <c r="K302" s="5"/>
      <c r="L302" s="5"/>
      <c r="M302" s="5"/>
      <c r="N302" s="5"/>
      <c r="O302" s="5"/>
      <c r="P302" s="5"/>
      <c r="Q302" s="5"/>
    </row>
    <row r="303" spans="7:17" s="25" customFormat="1" x14ac:dyDescent="0.2">
      <c r="G303" s="87"/>
      <c r="J303" s="5"/>
      <c r="K303" s="5"/>
      <c r="L303" s="5"/>
      <c r="M303" s="5"/>
      <c r="N303" s="5"/>
      <c r="O303" s="5"/>
      <c r="P303" s="5"/>
      <c r="Q303" s="5"/>
    </row>
    <row r="304" spans="7:17" s="25" customFormat="1" x14ac:dyDescent="0.2">
      <c r="G304" s="87"/>
      <c r="J304" s="5"/>
      <c r="K304" s="5"/>
      <c r="L304" s="5"/>
      <c r="M304" s="5"/>
      <c r="N304" s="5"/>
      <c r="O304" s="5"/>
      <c r="P304" s="5"/>
      <c r="Q304" s="5"/>
    </row>
    <row r="305" spans="7:17" s="25" customFormat="1" x14ac:dyDescent="0.2">
      <c r="G305" s="87"/>
      <c r="J305" s="5"/>
      <c r="K305" s="5"/>
      <c r="L305" s="5"/>
      <c r="M305" s="5"/>
      <c r="N305" s="5"/>
      <c r="O305" s="5"/>
      <c r="P305" s="5"/>
      <c r="Q305" s="5"/>
    </row>
    <row r="306" spans="7:17" s="25" customFormat="1" x14ac:dyDescent="0.2">
      <c r="G306" s="87"/>
      <c r="J306" s="5"/>
      <c r="K306" s="5"/>
      <c r="L306" s="5"/>
      <c r="M306" s="5"/>
      <c r="N306" s="5"/>
      <c r="O306" s="5"/>
      <c r="P306" s="5"/>
      <c r="Q306" s="5"/>
    </row>
    <row r="307" spans="7:17" s="25" customFormat="1" x14ac:dyDescent="0.2">
      <c r="G307" s="87"/>
      <c r="J307" s="5"/>
      <c r="K307" s="5"/>
      <c r="L307" s="5"/>
      <c r="M307" s="5"/>
      <c r="N307" s="5"/>
      <c r="O307" s="5"/>
      <c r="P307" s="5"/>
      <c r="Q307" s="5"/>
    </row>
    <row r="308" spans="7:17" s="25" customFormat="1" x14ac:dyDescent="0.2">
      <c r="G308" s="87"/>
      <c r="J308" s="5"/>
      <c r="K308" s="5"/>
      <c r="L308" s="5"/>
      <c r="M308" s="5"/>
      <c r="N308" s="5"/>
      <c r="O308" s="5"/>
      <c r="P308" s="5"/>
      <c r="Q308" s="5"/>
    </row>
    <row r="309" spans="7:17" s="25" customFormat="1" x14ac:dyDescent="0.2">
      <c r="G309" s="87"/>
      <c r="J309" s="5"/>
      <c r="K309" s="5"/>
      <c r="L309" s="5"/>
      <c r="M309" s="5"/>
      <c r="N309" s="5"/>
      <c r="O309" s="5"/>
      <c r="P309" s="5"/>
      <c r="Q309" s="5"/>
    </row>
    <row r="310" spans="7:17" s="25" customFormat="1" x14ac:dyDescent="0.2">
      <c r="G310" s="87"/>
      <c r="J310" s="5"/>
      <c r="K310" s="5"/>
      <c r="L310" s="5"/>
      <c r="M310" s="5"/>
      <c r="N310" s="5"/>
      <c r="O310" s="5"/>
      <c r="P310" s="5"/>
      <c r="Q310" s="5"/>
    </row>
    <row r="311" spans="7:17" s="25" customFormat="1" x14ac:dyDescent="0.2">
      <c r="G311" s="87"/>
      <c r="J311" s="5"/>
      <c r="K311" s="5"/>
      <c r="L311" s="5"/>
      <c r="M311" s="5"/>
      <c r="N311" s="5"/>
      <c r="O311" s="5"/>
      <c r="P311" s="5"/>
      <c r="Q311" s="5"/>
    </row>
    <row r="312" spans="7:17" s="25" customFormat="1" x14ac:dyDescent="0.2">
      <c r="G312" s="87"/>
      <c r="J312" s="5"/>
      <c r="K312" s="5"/>
      <c r="L312" s="5"/>
      <c r="M312" s="5"/>
      <c r="N312" s="5"/>
      <c r="O312" s="5"/>
      <c r="P312" s="5"/>
      <c r="Q312" s="5"/>
    </row>
    <row r="313" spans="7:17" s="25" customFormat="1" x14ac:dyDescent="0.2">
      <c r="G313" s="87"/>
      <c r="J313" s="5"/>
      <c r="K313" s="5"/>
      <c r="L313" s="5"/>
      <c r="M313" s="5"/>
      <c r="N313" s="5"/>
      <c r="O313" s="5"/>
      <c r="P313" s="5"/>
      <c r="Q313" s="5"/>
    </row>
    <row r="314" spans="7:17" s="25" customFormat="1" x14ac:dyDescent="0.2">
      <c r="G314" s="87"/>
      <c r="J314" s="5"/>
      <c r="K314" s="5"/>
      <c r="L314" s="5"/>
      <c r="M314" s="5"/>
      <c r="N314" s="5"/>
      <c r="O314" s="5"/>
      <c r="P314" s="5"/>
      <c r="Q314" s="5"/>
    </row>
    <row r="315" spans="7:17" s="25" customFormat="1" x14ac:dyDescent="0.2">
      <c r="G315" s="87"/>
      <c r="J315" s="5"/>
      <c r="K315" s="5"/>
      <c r="L315" s="5"/>
      <c r="M315" s="5"/>
      <c r="N315" s="5"/>
      <c r="O315" s="5"/>
      <c r="P315" s="5"/>
      <c r="Q315" s="5"/>
    </row>
    <row r="316" spans="7:17" s="25" customFormat="1" x14ac:dyDescent="0.2">
      <c r="G316" s="87"/>
      <c r="J316" s="5"/>
      <c r="K316" s="5"/>
      <c r="L316" s="5"/>
      <c r="M316" s="5"/>
      <c r="N316" s="5"/>
      <c r="O316" s="5"/>
      <c r="P316" s="5"/>
      <c r="Q316" s="5"/>
    </row>
    <row r="317" spans="7:17" s="25" customFormat="1" x14ac:dyDescent="0.2">
      <c r="G317" s="87"/>
      <c r="J317" s="5"/>
      <c r="K317" s="5"/>
      <c r="L317" s="5"/>
      <c r="M317" s="5"/>
      <c r="N317" s="5"/>
      <c r="O317" s="5"/>
      <c r="P317" s="5"/>
      <c r="Q317" s="5"/>
    </row>
    <row r="318" spans="7:17" s="25" customFormat="1" x14ac:dyDescent="0.2">
      <c r="G318" s="87"/>
      <c r="J318" s="5"/>
      <c r="K318" s="5"/>
      <c r="L318" s="5"/>
      <c r="M318" s="5"/>
      <c r="N318" s="5"/>
      <c r="O318" s="5"/>
      <c r="P318" s="5"/>
      <c r="Q318" s="5"/>
    </row>
    <row r="319" spans="7:17" s="25" customFormat="1" x14ac:dyDescent="0.2">
      <c r="G319" s="87"/>
      <c r="J319" s="5"/>
      <c r="K319" s="5"/>
      <c r="L319" s="5"/>
      <c r="M319" s="5"/>
      <c r="N319" s="5"/>
      <c r="O319" s="5"/>
      <c r="P319" s="5"/>
      <c r="Q319" s="5"/>
    </row>
    <row r="320" spans="7:17" s="25" customFormat="1" x14ac:dyDescent="0.2">
      <c r="G320" s="87"/>
      <c r="J320" s="5"/>
      <c r="K320" s="5"/>
      <c r="L320" s="5"/>
      <c r="M320" s="5"/>
      <c r="N320" s="5"/>
      <c r="O320" s="5"/>
      <c r="P320" s="5"/>
      <c r="Q320" s="5"/>
    </row>
    <row r="321" spans="7:17" s="25" customFormat="1" x14ac:dyDescent="0.2">
      <c r="G321" s="87"/>
      <c r="J321" s="5"/>
      <c r="K321" s="5"/>
      <c r="L321" s="5"/>
      <c r="M321" s="5"/>
      <c r="N321" s="5"/>
      <c r="O321" s="5"/>
      <c r="P321" s="5"/>
      <c r="Q321" s="5"/>
    </row>
    <row r="322" spans="7:17" s="25" customFormat="1" x14ac:dyDescent="0.2">
      <c r="G322" s="87"/>
      <c r="J322" s="5"/>
      <c r="K322" s="5"/>
      <c r="L322" s="5"/>
      <c r="M322" s="5"/>
      <c r="N322" s="5"/>
      <c r="O322" s="5"/>
      <c r="P322" s="5"/>
      <c r="Q322" s="5"/>
    </row>
    <row r="323" spans="7:17" s="25" customFormat="1" x14ac:dyDescent="0.2">
      <c r="G323" s="87"/>
      <c r="J323" s="5"/>
      <c r="K323" s="5"/>
      <c r="L323" s="5"/>
      <c r="M323" s="5"/>
      <c r="N323" s="5"/>
      <c r="O323" s="5"/>
      <c r="P323" s="5"/>
      <c r="Q323" s="5"/>
    </row>
    <row r="324" spans="7:17" s="25" customFormat="1" x14ac:dyDescent="0.2">
      <c r="G324" s="87"/>
      <c r="J324" s="5"/>
      <c r="K324" s="5"/>
      <c r="L324" s="5"/>
      <c r="M324" s="5"/>
      <c r="N324" s="5"/>
      <c r="O324" s="5"/>
      <c r="P324" s="5"/>
      <c r="Q324" s="5"/>
    </row>
    <row r="325" spans="7:17" s="25" customFormat="1" x14ac:dyDescent="0.2">
      <c r="G325" s="87"/>
      <c r="J325" s="5"/>
      <c r="K325" s="5"/>
      <c r="L325" s="5"/>
      <c r="M325" s="5"/>
      <c r="N325" s="5"/>
      <c r="O325" s="5"/>
      <c r="P325" s="5"/>
      <c r="Q325" s="5"/>
    </row>
    <row r="326" spans="7:17" s="25" customFormat="1" x14ac:dyDescent="0.2">
      <c r="G326" s="87"/>
      <c r="J326" s="5"/>
      <c r="K326" s="5"/>
      <c r="L326" s="5"/>
      <c r="M326" s="5"/>
      <c r="N326" s="5"/>
      <c r="O326" s="5"/>
      <c r="P326" s="5"/>
      <c r="Q326" s="5"/>
    </row>
    <row r="327" spans="7:17" s="25" customFormat="1" x14ac:dyDescent="0.2">
      <c r="G327" s="87"/>
      <c r="J327" s="5"/>
      <c r="K327" s="5"/>
      <c r="L327" s="5"/>
      <c r="M327" s="5"/>
      <c r="N327" s="5"/>
      <c r="O327" s="5"/>
      <c r="P327" s="5"/>
      <c r="Q327" s="5"/>
    </row>
    <row r="328" spans="7:17" s="25" customFormat="1" x14ac:dyDescent="0.2">
      <c r="G328" s="87"/>
      <c r="J328" s="5"/>
      <c r="K328" s="5"/>
      <c r="L328" s="5"/>
      <c r="M328" s="5"/>
      <c r="N328" s="5"/>
      <c r="O328" s="5"/>
      <c r="P328" s="5"/>
      <c r="Q328" s="5"/>
    </row>
    <row r="329" spans="7:17" s="25" customFormat="1" x14ac:dyDescent="0.2">
      <c r="G329" s="87"/>
      <c r="J329" s="5"/>
      <c r="K329" s="5"/>
      <c r="L329" s="5"/>
      <c r="M329" s="5"/>
      <c r="N329" s="5"/>
      <c r="O329" s="5"/>
      <c r="P329" s="5"/>
      <c r="Q329" s="5"/>
    </row>
    <row r="330" spans="7:17" s="25" customFormat="1" x14ac:dyDescent="0.2">
      <c r="G330" s="87"/>
      <c r="J330" s="5"/>
      <c r="K330" s="5"/>
      <c r="L330" s="5"/>
      <c r="M330" s="5"/>
      <c r="N330" s="5"/>
      <c r="O330" s="5"/>
      <c r="P330" s="5"/>
      <c r="Q330" s="5"/>
    </row>
    <row r="331" spans="7:17" s="25" customFormat="1" x14ac:dyDescent="0.2">
      <c r="G331" s="87"/>
      <c r="J331" s="5"/>
      <c r="K331" s="5"/>
      <c r="L331" s="5"/>
      <c r="M331" s="5"/>
      <c r="N331" s="5"/>
      <c r="O331" s="5"/>
      <c r="P331" s="5"/>
      <c r="Q331" s="5"/>
    </row>
    <row r="332" spans="7:17" s="25" customFormat="1" x14ac:dyDescent="0.2">
      <c r="G332" s="87"/>
      <c r="J332" s="5"/>
      <c r="K332" s="5"/>
      <c r="L332" s="5"/>
      <c r="M332" s="5"/>
      <c r="N332" s="5"/>
      <c r="O332" s="5"/>
      <c r="P332" s="5"/>
      <c r="Q332" s="5"/>
    </row>
    <row r="333" spans="7:17" s="25" customFormat="1" x14ac:dyDescent="0.2">
      <c r="G333" s="87"/>
      <c r="J333" s="5"/>
      <c r="K333" s="5"/>
      <c r="L333" s="5"/>
      <c r="M333" s="5"/>
      <c r="N333" s="5"/>
      <c r="O333" s="5"/>
      <c r="P333" s="5"/>
      <c r="Q333" s="5"/>
    </row>
    <row r="334" spans="7:17" s="25" customFormat="1" x14ac:dyDescent="0.2">
      <c r="G334" s="87"/>
      <c r="J334" s="5"/>
      <c r="K334" s="5"/>
      <c r="L334" s="5"/>
      <c r="M334" s="5"/>
      <c r="N334" s="5"/>
      <c r="O334" s="5"/>
      <c r="P334" s="5"/>
      <c r="Q334" s="5"/>
    </row>
    <row r="335" spans="7:17" s="25" customFormat="1" x14ac:dyDescent="0.2">
      <c r="G335" s="87"/>
      <c r="J335" s="5"/>
      <c r="K335" s="5"/>
      <c r="L335" s="5"/>
      <c r="M335" s="5"/>
      <c r="N335" s="5"/>
      <c r="O335" s="5"/>
      <c r="P335" s="5"/>
      <c r="Q335" s="5"/>
    </row>
    <row r="336" spans="7:17" s="25" customFormat="1" x14ac:dyDescent="0.2">
      <c r="G336" s="87"/>
      <c r="J336" s="5"/>
      <c r="K336" s="5"/>
      <c r="L336" s="5"/>
      <c r="M336" s="5"/>
      <c r="N336" s="5"/>
      <c r="O336" s="5"/>
      <c r="P336" s="5"/>
      <c r="Q336" s="5"/>
    </row>
    <row r="337" spans="7:17" s="25" customFormat="1" x14ac:dyDescent="0.2">
      <c r="G337" s="87"/>
      <c r="J337" s="5"/>
      <c r="K337" s="5"/>
      <c r="L337" s="5"/>
      <c r="M337" s="5"/>
      <c r="N337" s="5"/>
      <c r="O337" s="5"/>
      <c r="P337" s="5"/>
      <c r="Q337" s="5"/>
    </row>
    <row r="338" spans="7:17" s="25" customFormat="1" x14ac:dyDescent="0.2">
      <c r="G338" s="87"/>
      <c r="J338" s="5"/>
      <c r="K338" s="5"/>
      <c r="L338" s="5"/>
      <c r="M338" s="5"/>
      <c r="N338" s="5"/>
      <c r="O338" s="5"/>
      <c r="P338" s="5"/>
      <c r="Q338" s="5"/>
    </row>
    <row r="339" spans="7:17" s="25" customFormat="1" x14ac:dyDescent="0.2">
      <c r="G339" s="87"/>
      <c r="J339" s="5"/>
      <c r="K339" s="5"/>
      <c r="L339" s="5"/>
      <c r="M339" s="5"/>
      <c r="N339" s="5"/>
      <c r="O339" s="5"/>
      <c r="P339" s="5"/>
      <c r="Q339" s="5"/>
    </row>
    <row r="340" spans="7:17" s="25" customFormat="1" x14ac:dyDescent="0.2">
      <c r="G340" s="87"/>
      <c r="J340" s="5"/>
      <c r="K340" s="5"/>
      <c r="L340" s="5"/>
      <c r="M340" s="5"/>
      <c r="N340" s="5"/>
      <c r="O340" s="5"/>
      <c r="P340" s="5"/>
      <c r="Q340" s="5"/>
    </row>
    <row r="341" spans="7:17" s="25" customFormat="1" x14ac:dyDescent="0.2">
      <c r="G341" s="87"/>
      <c r="J341" s="5"/>
      <c r="K341" s="5"/>
      <c r="L341" s="5"/>
      <c r="M341" s="5"/>
      <c r="N341" s="5"/>
      <c r="O341" s="5"/>
      <c r="P341" s="5"/>
      <c r="Q341" s="5"/>
    </row>
    <row r="342" spans="7:17" s="25" customFormat="1" x14ac:dyDescent="0.2">
      <c r="G342" s="87"/>
      <c r="J342" s="5"/>
      <c r="K342" s="5"/>
      <c r="L342" s="5"/>
      <c r="M342" s="5"/>
      <c r="N342" s="5"/>
      <c r="O342" s="5"/>
      <c r="P342" s="5"/>
      <c r="Q342" s="5"/>
    </row>
    <row r="343" spans="7:17" s="25" customFormat="1" x14ac:dyDescent="0.2">
      <c r="G343" s="87"/>
      <c r="J343" s="5"/>
      <c r="K343" s="5"/>
      <c r="L343" s="5"/>
      <c r="M343" s="5"/>
      <c r="N343" s="5"/>
      <c r="O343" s="5"/>
      <c r="P343" s="5"/>
      <c r="Q343" s="5"/>
    </row>
    <row r="344" spans="7:17" s="25" customFormat="1" x14ac:dyDescent="0.2">
      <c r="G344" s="87"/>
      <c r="J344" s="5"/>
      <c r="K344" s="5"/>
      <c r="L344" s="5"/>
      <c r="M344" s="5"/>
      <c r="N344" s="5"/>
      <c r="O344" s="5"/>
      <c r="P344" s="5"/>
      <c r="Q344" s="5"/>
    </row>
    <row r="345" spans="7:17" s="25" customFormat="1" x14ac:dyDescent="0.2">
      <c r="G345" s="87"/>
      <c r="J345" s="5"/>
      <c r="K345" s="5"/>
      <c r="L345" s="5"/>
      <c r="M345" s="5"/>
      <c r="N345" s="5"/>
      <c r="O345" s="5"/>
      <c r="P345" s="5"/>
      <c r="Q345" s="5"/>
    </row>
    <row r="346" spans="7:17" s="25" customFormat="1" x14ac:dyDescent="0.2">
      <c r="G346" s="87"/>
      <c r="J346" s="5"/>
      <c r="K346" s="5"/>
      <c r="L346" s="5"/>
      <c r="M346" s="5"/>
      <c r="N346" s="5"/>
      <c r="O346" s="5"/>
      <c r="P346" s="5"/>
      <c r="Q346" s="5"/>
    </row>
    <row r="347" spans="7:17" s="25" customFormat="1" x14ac:dyDescent="0.2">
      <c r="G347" s="87"/>
      <c r="J347" s="5"/>
      <c r="K347" s="5"/>
      <c r="L347" s="5"/>
      <c r="M347" s="5"/>
      <c r="N347" s="5"/>
      <c r="O347" s="5"/>
      <c r="P347" s="5"/>
      <c r="Q347" s="5"/>
    </row>
    <row r="348" spans="7:17" s="25" customFormat="1" x14ac:dyDescent="0.2">
      <c r="G348" s="87"/>
      <c r="J348" s="5"/>
      <c r="K348" s="5"/>
      <c r="L348" s="5"/>
      <c r="M348" s="5"/>
      <c r="N348" s="5"/>
      <c r="O348" s="5"/>
      <c r="P348" s="5"/>
      <c r="Q348" s="5"/>
    </row>
    <row r="349" spans="7:17" s="25" customFormat="1" x14ac:dyDescent="0.2">
      <c r="G349" s="87"/>
      <c r="J349" s="5"/>
      <c r="K349" s="5"/>
      <c r="L349" s="5"/>
      <c r="M349" s="5"/>
      <c r="N349" s="5"/>
      <c r="O349" s="5"/>
      <c r="P349" s="5"/>
      <c r="Q349" s="5"/>
    </row>
    <row r="350" spans="7:17" s="25" customFormat="1" x14ac:dyDescent="0.2">
      <c r="G350" s="87"/>
      <c r="J350" s="5"/>
      <c r="K350" s="5"/>
      <c r="L350" s="5"/>
      <c r="M350" s="5"/>
      <c r="N350" s="5"/>
      <c r="O350" s="5"/>
      <c r="P350" s="5"/>
      <c r="Q350" s="5"/>
    </row>
    <row r="351" spans="7:17" s="25" customFormat="1" x14ac:dyDescent="0.2">
      <c r="G351" s="87"/>
      <c r="J351" s="5"/>
      <c r="K351" s="5"/>
      <c r="L351" s="5"/>
      <c r="M351" s="5"/>
      <c r="N351" s="5"/>
      <c r="O351" s="5"/>
      <c r="P351" s="5"/>
      <c r="Q351" s="5"/>
    </row>
    <row r="352" spans="7:17" s="25" customFormat="1" x14ac:dyDescent="0.2">
      <c r="G352" s="87"/>
      <c r="J352" s="5"/>
      <c r="K352" s="5"/>
      <c r="L352" s="5"/>
      <c r="M352" s="5"/>
      <c r="N352" s="5"/>
      <c r="O352" s="5"/>
      <c r="P352" s="5"/>
      <c r="Q352" s="5"/>
    </row>
    <row r="353" spans="7:17" s="25" customFormat="1" x14ac:dyDescent="0.2">
      <c r="G353" s="87"/>
      <c r="J353" s="5"/>
      <c r="K353" s="5"/>
      <c r="L353" s="5"/>
      <c r="M353" s="5"/>
      <c r="N353" s="5"/>
      <c r="O353" s="5"/>
      <c r="P353" s="5"/>
      <c r="Q353" s="5"/>
    </row>
    <row r="354" spans="7:17" s="25" customFormat="1" x14ac:dyDescent="0.2">
      <c r="G354" s="87"/>
      <c r="J354" s="5"/>
      <c r="K354" s="5"/>
      <c r="L354" s="5"/>
      <c r="M354" s="5"/>
      <c r="N354" s="5"/>
      <c r="O354" s="5"/>
      <c r="P354" s="5"/>
      <c r="Q354" s="5"/>
    </row>
    <row r="355" spans="7:17" s="25" customFormat="1" x14ac:dyDescent="0.2">
      <c r="G355" s="87"/>
      <c r="J355" s="5"/>
      <c r="K355" s="5"/>
      <c r="L355" s="5"/>
      <c r="M355" s="5"/>
      <c r="N355" s="5"/>
      <c r="O355" s="5"/>
      <c r="P355" s="5"/>
      <c r="Q355" s="5"/>
    </row>
    <row r="356" spans="7:17" s="25" customFormat="1" x14ac:dyDescent="0.2">
      <c r="G356" s="87"/>
      <c r="J356" s="5"/>
      <c r="K356" s="5"/>
      <c r="L356" s="5"/>
      <c r="M356" s="5"/>
      <c r="N356" s="5"/>
      <c r="O356" s="5"/>
      <c r="P356" s="5"/>
      <c r="Q356" s="5"/>
    </row>
    <row r="357" spans="7:17" s="25" customFormat="1" x14ac:dyDescent="0.2">
      <c r="G357" s="87"/>
      <c r="J357" s="5"/>
      <c r="K357" s="5"/>
      <c r="L357" s="5"/>
      <c r="M357" s="5"/>
      <c r="N357" s="5"/>
      <c r="O357" s="5"/>
      <c r="P357" s="5"/>
      <c r="Q357" s="5"/>
    </row>
    <row r="358" spans="7:17" s="25" customFormat="1" x14ac:dyDescent="0.2">
      <c r="G358" s="87"/>
      <c r="J358" s="5"/>
      <c r="K358" s="5"/>
      <c r="L358" s="5"/>
      <c r="M358" s="5"/>
      <c r="N358" s="5"/>
      <c r="O358" s="5"/>
      <c r="P358" s="5"/>
      <c r="Q358" s="5"/>
    </row>
    <row r="359" spans="7:17" s="25" customFormat="1" x14ac:dyDescent="0.2">
      <c r="G359" s="87"/>
      <c r="J359" s="5"/>
      <c r="K359" s="5"/>
      <c r="L359" s="5"/>
      <c r="M359" s="5"/>
      <c r="N359" s="5"/>
      <c r="O359" s="5"/>
      <c r="P359" s="5"/>
      <c r="Q359" s="5"/>
    </row>
    <row r="360" spans="7:17" s="25" customFormat="1" x14ac:dyDescent="0.2">
      <c r="G360" s="87"/>
      <c r="J360" s="5"/>
      <c r="K360" s="5"/>
      <c r="L360" s="5"/>
      <c r="M360" s="5"/>
      <c r="N360" s="5"/>
      <c r="O360" s="5"/>
      <c r="P360" s="5"/>
      <c r="Q360" s="5"/>
    </row>
    <row r="361" spans="7:17" s="25" customFormat="1" x14ac:dyDescent="0.2">
      <c r="G361" s="87"/>
      <c r="J361" s="5"/>
      <c r="K361" s="5"/>
      <c r="L361" s="5"/>
      <c r="M361" s="5"/>
      <c r="N361" s="5"/>
      <c r="O361" s="5"/>
      <c r="P361" s="5"/>
      <c r="Q361" s="5"/>
    </row>
    <row r="362" spans="7:17" s="25" customFormat="1" x14ac:dyDescent="0.2">
      <c r="G362" s="87"/>
      <c r="J362" s="5"/>
      <c r="K362" s="5"/>
      <c r="L362" s="5"/>
      <c r="M362" s="5"/>
      <c r="N362" s="5"/>
      <c r="O362" s="5"/>
      <c r="P362" s="5"/>
      <c r="Q362" s="5"/>
    </row>
    <row r="363" spans="7:17" s="25" customFormat="1" x14ac:dyDescent="0.2">
      <c r="G363" s="87"/>
      <c r="J363" s="5"/>
      <c r="K363" s="5"/>
      <c r="L363" s="5"/>
      <c r="M363" s="5"/>
      <c r="N363" s="5"/>
      <c r="O363" s="5"/>
      <c r="P363" s="5"/>
      <c r="Q363" s="5"/>
    </row>
    <row r="364" spans="7:17" s="25" customFormat="1" x14ac:dyDescent="0.2">
      <c r="G364" s="87"/>
      <c r="J364" s="5"/>
      <c r="K364" s="5"/>
      <c r="L364" s="5"/>
      <c r="M364" s="5"/>
      <c r="N364" s="5"/>
      <c r="O364" s="5"/>
      <c r="P364" s="5"/>
      <c r="Q364" s="5"/>
    </row>
    <row r="365" spans="7:17" s="25" customFormat="1" x14ac:dyDescent="0.2">
      <c r="G365" s="87"/>
      <c r="J365" s="5"/>
      <c r="K365" s="5"/>
      <c r="L365" s="5"/>
      <c r="M365" s="5"/>
      <c r="N365" s="5"/>
      <c r="O365" s="5"/>
      <c r="P365" s="5"/>
      <c r="Q365" s="5"/>
    </row>
    <row r="366" spans="7:17" s="25" customFormat="1" x14ac:dyDescent="0.2">
      <c r="G366" s="87"/>
      <c r="J366" s="5"/>
      <c r="K366" s="5"/>
      <c r="L366" s="5"/>
      <c r="M366" s="5"/>
      <c r="N366" s="5"/>
      <c r="O366" s="5"/>
      <c r="P366" s="5"/>
      <c r="Q366" s="5"/>
    </row>
    <row r="367" spans="7:17" s="25" customFormat="1" x14ac:dyDescent="0.2">
      <c r="G367" s="87"/>
      <c r="J367" s="5"/>
      <c r="K367" s="5"/>
      <c r="L367" s="5"/>
      <c r="M367" s="5"/>
      <c r="N367" s="5"/>
      <c r="O367" s="5"/>
      <c r="P367" s="5"/>
      <c r="Q367" s="5"/>
    </row>
    <row r="368" spans="7:17" s="25" customFormat="1" x14ac:dyDescent="0.2">
      <c r="G368" s="87"/>
      <c r="J368" s="5"/>
      <c r="K368" s="5"/>
      <c r="L368" s="5"/>
      <c r="M368" s="5"/>
      <c r="N368" s="5"/>
      <c r="O368" s="5"/>
      <c r="P368" s="5"/>
      <c r="Q368" s="5"/>
    </row>
    <row r="369" spans="7:17" s="25" customFormat="1" x14ac:dyDescent="0.2">
      <c r="G369" s="87"/>
      <c r="J369" s="5"/>
      <c r="K369" s="5"/>
      <c r="L369" s="5"/>
      <c r="M369" s="5"/>
      <c r="N369" s="5"/>
      <c r="O369" s="5"/>
      <c r="P369" s="5"/>
      <c r="Q369" s="5"/>
    </row>
    <row r="370" spans="7:17" s="25" customFormat="1" x14ac:dyDescent="0.2">
      <c r="G370" s="87"/>
      <c r="J370" s="5"/>
      <c r="K370" s="5"/>
      <c r="L370" s="5"/>
      <c r="M370" s="5"/>
      <c r="N370" s="5"/>
      <c r="O370" s="5"/>
      <c r="P370" s="5"/>
      <c r="Q370" s="5"/>
    </row>
    <row r="371" spans="7:17" s="25" customFormat="1" x14ac:dyDescent="0.2">
      <c r="G371" s="87"/>
      <c r="J371" s="5"/>
      <c r="K371" s="5"/>
      <c r="L371" s="5"/>
      <c r="M371" s="5"/>
      <c r="N371" s="5"/>
      <c r="O371" s="5"/>
      <c r="P371" s="5"/>
      <c r="Q371" s="5"/>
    </row>
    <row r="372" spans="7:17" s="25" customFormat="1" x14ac:dyDescent="0.2">
      <c r="G372" s="87"/>
      <c r="J372" s="5"/>
      <c r="K372" s="5"/>
      <c r="L372" s="5"/>
      <c r="M372" s="5"/>
      <c r="N372" s="5"/>
      <c r="O372" s="5"/>
      <c r="P372" s="5"/>
      <c r="Q372" s="5"/>
    </row>
    <row r="373" spans="7:17" s="25" customFormat="1" x14ac:dyDescent="0.2">
      <c r="G373" s="87"/>
      <c r="J373" s="5"/>
      <c r="K373" s="5"/>
      <c r="L373" s="5"/>
      <c r="M373" s="5"/>
      <c r="N373" s="5"/>
      <c r="O373" s="5"/>
      <c r="P373" s="5"/>
      <c r="Q373" s="5"/>
    </row>
    <row r="374" spans="7:17" s="25" customFormat="1" x14ac:dyDescent="0.2">
      <c r="G374" s="87"/>
      <c r="J374" s="5"/>
      <c r="K374" s="5"/>
      <c r="L374" s="5"/>
      <c r="M374" s="5"/>
      <c r="N374" s="5"/>
      <c r="O374" s="5"/>
      <c r="P374" s="5"/>
      <c r="Q374" s="5"/>
    </row>
    <row r="375" spans="7:17" s="25" customFormat="1" x14ac:dyDescent="0.2">
      <c r="G375" s="87"/>
      <c r="J375" s="5"/>
      <c r="K375" s="5"/>
      <c r="L375" s="5"/>
      <c r="M375" s="5"/>
      <c r="N375" s="5"/>
      <c r="O375" s="5"/>
      <c r="P375" s="5"/>
      <c r="Q375" s="5"/>
    </row>
    <row r="376" spans="7:17" s="25" customFormat="1" x14ac:dyDescent="0.2">
      <c r="G376" s="87"/>
      <c r="J376" s="5"/>
      <c r="K376" s="5"/>
      <c r="L376" s="5"/>
      <c r="M376" s="5"/>
      <c r="N376" s="5"/>
      <c r="O376" s="5"/>
      <c r="P376" s="5"/>
      <c r="Q376" s="5"/>
    </row>
    <row r="377" spans="7:17" s="25" customFormat="1" x14ac:dyDescent="0.2">
      <c r="G377" s="87"/>
      <c r="J377" s="5"/>
      <c r="K377" s="5"/>
      <c r="L377" s="5"/>
      <c r="M377" s="5"/>
      <c r="N377" s="5"/>
      <c r="O377" s="5"/>
      <c r="P377" s="5"/>
      <c r="Q377" s="5"/>
    </row>
    <row r="378" spans="7:17" s="25" customFormat="1" x14ac:dyDescent="0.2">
      <c r="G378" s="87"/>
      <c r="J378" s="5"/>
      <c r="K378" s="5"/>
      <c r="L378" s="5"/>
      <c r="M378" s="5"/>
      <c r="N378" s="5"/>
      <c r="O378" s="5"/>
      <c r="P378" s="5"/>
      <c r="Q378" s="5"/>
    </row>
    <row r="379" spans="7:17" s="25" customFormat="1" x14ac:dyDescent="0.2">
      <c r="G379" s="87"/>
      <c r="J379" s="5"/>
      <c r="K379" s="5"/>
      <c r="L379" s="5"/>
      <c r="M379" s="5"/>
      <c r="N379" s="5"/>
      <c r="O379" s="5"/>
      <c r="P379" s="5"/>
      <c r="Q379" s="5"/>
    </row>
    <row r="380" spans="7:17" s="25" customFormat="1" x14ac:dyDescent="0.2">
      <c r="G380" s="87"/>
      <c r="J380" s="5"/>
      <c r="K380" s="5"/>
      <c r="L380" s="5"/>
      <c r="M380" s="5"/>
      <c r="N380" s="5"/>
      <c r="O380" s="5"/>
      <c r="P380" s="5"/>
      <c r="Q380" s="5"/>
    </row>
    <row r="381" spans="7:17" s="25" customFormat="1" x14ac:dyDescent="0.2">
      <c r="G381" s="87"/>
      <c r="J381" s="5"/>
      <c r="K381" s="5"/>
      <c r="L381" s="5"/>
      <c r="M381" s="5"/>
      <c r="N381" s="5"/>
      <c r="O381" s="5"/>
      <c r="P381" s="5"/>
      <c r="Q381" s="5"/>
    </row>
    <row r="382" spans="7:17" s="25" customFormat="1" x14ac:dyDescent="0.2">
      <c r="G382" s="87"/>
      <c r="J382" s="5"/>
      <c r="K382" s="5"/>
      <c r="L382" s="5"/>
      <c r="M382" s="5"/>
      <c r="N382" s="5"/>
      <c r="O382" s="5"/>
      <c r="P382" s="5"/>
      <c r="Q382" s="5"/>
    </row>
    <row r="383" spans="7:17" s="25" customFormat="1" x14ac:dyDescent="0.2">
      <c r="G383" s="87"/>
      <c r="J383" s="5"/>
      <c r="K383" s="5"/>
      <c r="L383" s="5"/>
      <c r="M383" s="5"/>
      <c r="N383" s="5"/>
      <c r="O383" s="5"/>
      <c r="P383" s="5"/>
      <c r="Q383" s="5"/>
    </row>
    <row r="384" spans="7:17" s="25" customFormat="1" x14ac:dyDescent="0.2">
      <c r="G384" s="87"/>
      <c r="J384" s="5"/>
      <c r="K384" s="5"/>
      <c r="L384" s="5"/>
      <c r="M384" s="5"/>
      <c r="N384" s="5"/>
      <c r="O384" s="5"/>
      <c r="P384" s="5"/>
      <c r="Q384" s="5"/>
    </row>
    <row r="385" spans="7:17" s="25" customFormat="1" x14ac:dyDescent="0.2">
      <c r="G385" s="87"/>
      <c r="J385" s="5"/>
      <c r="K385" s="5"/>
      <c r="L385" s="5"/>
      <c r="M385" s="5"/>
      <c r="N385" s="5"/>
      <c r="O385" s="5"/>
      <c r="P385" s="5"/>
      <c r="Q385" s="5"/>
    </row>
    <row r="386" spans="7:17" s="25" customFormat="1" x14ac:dyDescent="0.2">
      <c r="G386" s="87"/>
      <c r="J386" s="5"/>
      <c r="K386" s="5"/>
      <c r="L386" s="5"/>
      <c r="M386" s="5"/>
      <c r="N386" s="5"/>
      <c r="O386" s="5"/>
      <c r="P386" s="5"/>
      <c r="Q386" s="5"/>
    </row>
    <row r="387" spans="7:17" s="25" customFormat="1" x14ac:dyDescent="0.2">
      <c r="G387" s="87"/>
      <c r="J387" s="5"/>
      <c r="K387" s="5"/>
      <c r="L387" s="5"/>
      <c r="M387" s="5"/>
      <c r="N387" s="5"/>
      <c r="O387" s="5"/>
      <c r="P387" s="5"/>
      <c r="Q387" s="5"/>
    </row>
    <row r="388" spans="7:17" s="25" customFormat="1" x14ac:dyDescent="0.2">
      <c r="G388" s="87"/>
      <c r="J388" s="5"/>
      <c r="K388" s="5"/>
      <c r="L388" s="5"/>
      <c r="M388" s="5"/>
      <c r="N388" s="5"/>
      <c r="O388" s="5"/>
      <c r="P388" s="5"/>
      <c r="Q388" s="5"/>
    </row>
    <row r="389" spans="7:17" s="25" customFormat="1" x14ac:dyDescent="0.2">
      <c r="G389" s="87"/>
      <c r="J389" s="5"/>
      <c r="K389" s="5"/>
      <c r="L389" s="5"/>
      <c r="M389" s="5"/>
      <c r="N389" s="5"/>
      <c r="O389" s="5"/>
      <c r="P389" s="5"/>
      <c r="Q389" s="5"/>
    </row>
    <row r="390" spans="7:17" s="25" customFormat="1" x14ac:dyDescent="0.2">
      <c r="G390" s="87"/>
      <c r="J390" s="5"/>
      <c r="K390" s="5"/>
      <c r="L390" s="5"/>
      <c r="M390" s="5"/>
      <c r="N390" s="5"/>
      <c r="O390" s="5"/>
      <c r="P390" s="5"/>
      <c r="Q390" s="5"/>
    </row>
    <row r="391" spans="7:17" s="25" customFormat="1" x14ac:dyDescent="0.2">
      <c r="G391" s="87"/>
      <c r="J391" s="5"/>
      <c r="K391" s="5"/>
      <c r="L391" s="5"/>
      <c r="M391" s="5"/>
      <c r="N391" s="5"/>
      <c r="O391" s="5"/>
      <c r="P391" s="5"/>
      <c r="Q391" s="5"/>
    </row>
    <row r="392" spans="7:17" s="25" customFormat="1" x14ac:dyDescent="0.2">
      <c r="G392" s="87"/>
      <c r="J392" s="5"/>
      <c r="K392" s="5"/>
      <c r="L392" s="5"/>
      <c r="M392" s="5"/>
      <c r="N392" s="5"/>
      <c r="O392" s="5"/>
      <c r="P392" s="5"/>
      <c r="Q392" s="5"/>
    </row>
    <row r="393" spans="7:17" s="25" customFormat="1" x14ac:dyDescent="0.2">
      <c r="G393" s="87"/>
      <c r="J393" s="5"/>
      <c r="K393" s="5"/>
      <c r="L393" s="5"/>
      <c r="M393" s="5"/>
      <c r="N393" s="5"/>
      <c r="O393" s="5"/>
      <c r="P393" s="5"/>
      <c r="Q393" s="5"/>
    </row>
    <row r="394" spans="7:17" s="25" customFormat="1" x14ac:dyDescent="0.2">
      <c r="G394" s="87"/>
      <c r="J394" s="5"/>
      <c r="K394" s="5"/>
      <c r="L394" s="5"/>
      <c r="M394" s="5"/>
      <c r="N394" s="5"/>
      <c r="O394" s="5"/>
      <c r="P394" s="5"/>
      <c r="Q394" s="5"/>
    </row>
    <row r="395" spans="7:17" s="25" customFormat="1" x14ac:dyDescent="0.2">
      <c r="G395" s="87"/>
      <c r="J395" s="5"/>
      <c r="K395" s="5"/>
      <c r="L395" s="5"/>
      <c r="M395" s="5"/>
      <c r="N395" s="5"/>
      <c r="O395" s="5"/>
      <c r="P395" s="5"/>
      <c r="Q395" s="5"/>
    </row>
    <row r="396" spans="7:17" s="25" customFormat="1" x14ac:dyDescent="0.2">
      <c r="G396" s="87"/>
      <c r="J396" s="5"/>
      <c r="K396" s="5"/>
      <c r="L396" s="5"/>
      <c r="M396" s="5"/>
      <c r="N396" s="5"/>
      <c r="O396" s="5"/>
      <c r="P396" s="5"/>
      <c r="Q396" s="5"/>
    </row>
    <row r="397" spans="7:17" s="25" customFormat="1" x14ac:dyDescent="0.2">
      <c r="G397" s="87"/>
      <c r="J397" s="5"/>
      <c r="K397" s="5"/>
      <c r="L397" s="5"/>
      <c r="M397" s="5"/>
      <c r="N397" s="5"/>
      <c r="O397" s="5"/>
      <c r="P397" s="5"/>
      <c r="Q397" s="5"/>
    </row>
    <row r="398" spans="7:17" s="25" customFormat="1" x14ac:dyDescent="0.2">
      <c r="G398" s="87"/>
      <c r="J398" s="5"/>
      <c r="K398" s="5"/>
      <c r="L398" s="5"/>
      <c r="M398" s="5"/>
      <c r="N398" s="5"/>
      <c r="O398" s="5"/>
      <c r="P398" s="5"/>
      <c r="Q398" s="5"/>
    </row>
    <row r="399" spans="7:17" s="25" customFormat="1" x14ac:dyDescent="0.2">
      <c r="G399" s="87"/>
      <c r="J399" s="5"/>
      <c r="K399" s="5"/>
      <c r="L399" s="5"/>
      <c r="M399" s="5"/>
      <c r="N399" s="5"/>
      <c r="O399" s="5"/>
      <c r="P399" s="5"/>
      <c r="Q399" s="5"/>
    </row>
    <row r="400" spans="7:17" s="25" customFormat="1" x14ac:dyDescent="0.2">
      <c r="G400" s="87"/>
      <c r="J400" s="5"/>
      <c r="K400" s="5"/>
      <c r="L400" s="5"/>
      <c r="M400" s="5"/>
      <c r="N400" s="5"/>
      <c r="O400" s="5"/>
      <c r="P400" s="5"/>
      <c r="Q400" s="5"/>
    </row>
    <row r="401" spans="7:17" s="25" customFormat="1" x14ac:dyDescent="0.2">
      <c r="G401" s="87"/>
      <c r="J401" s="5"/>
      <c r="K401" s="5"/>
      <c r="L401" s="5"/>
      <c r="M401" s="5"/>
      <c r="N401" s="5"/>
      <c r="O401" s="5"/>
      <c r="P401" s="5"/>
      <c r="Q401" s="5"/>
    </row>
    <row r="402" spans="7:17" s="25" customFormat="1" x14ac:dyDescent="0.2">
      <c r="G402" s="87"/>
      <c r="J402" s="5"/>
      <c r="K402" s="5"/>
      <c r="L402" s="5"/>
      <c r="M402" s="5"/>
      <c r="N402" s="5"/>
      <c r="O402" s="5"/>
      <c r="P402" s="5"/>
      <c r="Q402" s="5"/>
    </row>
    <row r="403" spans="7:17" s="25" customFormat="1" x14ac:dyDescent="0.2">
      <c r="G403" s="87"/>
      <c r="J403" s="5"/>
      <c r="K403" s="5"/>
      <c r="L403" s="5"/>
      <c r="M403" s="5"/>
      <c r="N403" s="5"/>
      <c r="O403" s="5"/>
      <c r="P403" s="5"/>
      <c r="Q403" s="5"/>
    </row>
    <row r="404" spans="7:17" s="25" customFormat="1" x14ac:dyDescent="0.2">
      <c r="G404" s="87"/>
      <c r="J404" s="5"/>
      <c r="K404" s="5"/>
      <c r="L404" s="5"/>
      <c r="M404" s="5"/>
      <c r="N404" s="5"/>
      <c r="O404" s="5"/>
      <c r="P404" s="5"/>
      <c r="Q404" s="5"/>
    </row>
    <row r="405" spans="7:17" s="25" customFormat="1" x14ac:dyDescent="0.2">
      <c r="G405" s="87"/>
      <c r="J405" s="5"/>
      <c r="K405" s="5"/>
      <c r="L405" s="5"/>
      <c r="M405" s="5"/>
      <c r="N405" s="5"/>
      <c r="O405" s="5"/>
      <c r="P405" s="5"/>
      <c r="Q405" s="5"/>
    </row>
    <row r="406" spans="7:17" s="25" customFormat="1" x14ac:dyDescent="0.2">
      <c r="G406" s="87"/>
      <c r="J406" s="5"/>
      <c r="K406" s="5"/>
      <c r="L406" s="5"/>
      <c r="M406" s="5"/>
      <c r="N406" s="5"/>
      <c r="O406" s="5"/>
      <c r="P406" s="5"/>
      <c r="Q406" s="5"/>
    </row>
    <row r="407" spans="7:17" s="25" customFormat="1" x14ac:dyDescent="0.2">
      <c r="G407" s="87"/>
      <c r="J407" s="5"/>
      <c r="K407" s="5"/>
      <c r="L407" s="5"/>
      <c r="M407" s="5"/>
      <c r="N407" s="5"/>
      <c r="O407" s="5"/>
      <c r="P407" s="5"/>
      <c r="Q407" s="5"/>
    </row>
    <row r="408" spans="7:17" s="25" customFormat="1" x14ac:dyDescent="0.2">
      <c r="G408" s="87"/>
      <c r="J408" s="5"/>
      <c r="K408" s="5"/>
      <c r="L408" s="5"/>
      <c r="M408" s="5"/>
      <c r="N408" s="5"/>
      <c r="O408" s="5"/>
      <c r="P408" s="5"/>
      <c r="Q408" s="5"/>
    </row>
    <row r="409" spans="7:17" s="25" customFormat="1" x14ac:dyDescent="0.2">
      <c r="G409" s="87"/>
      <c r="J409" s="5"/>
      <c r="K409" s="5"/>
      <c r="L409" s="5"/>
      <c r="M409" s="5"/>
      <c r="N409" s="5"/>
      <c r="O409" s="5"/>
      <c r="P409" s="5"/>
      <c r="Q409" s="5"/>
    </row>
    <row r="410" spans="7:17" s="25" customFormat="1" x14ac:dyDescent="0.2">
      <c r="G410" s="87"/>
      <c r="J410" s="5"/>
      <c r="K410" s="5"/>
      <c r="L410" s="5"/>
      <c r="M410" s="5"/>
      <c r="N410" s="5"/>
      <c r="O410" s="5"/>
      <c r="P410" s="5"/>
      <c r="Q410" s="5"/>
    </row>
    <row r="411" spans="7:17" s="25" customFormat="1" x14ac:dyDescent="0.2">
      <c r="G411" s="87"/>
      <c r="J411" s="5"/>
      <c r="K411" s="5"/>
      <c r="L411" s="5"/>
      <c r="M411" s="5"/>
      <c r="N411" s="5"/>
      <c r="O411" s="5"/>
      <c r="P411" s="5"/>
      <c r="Q411" s="5"/>
    </row>
    <row r="412" spans="7:17" s="25" customFormat="1" x14ac:dyDescent="0.2">
      <c r="G412" s="87"/>
      <c r="J412" s="5"/>
      <c r="K412" s="5"/>
      <c r="L412" s="5"/>
      <c r="M412" s="5"/>
      <c r="N412" s="5"/>
      <c r="O412" s="5"/>
      <c r="P412" s="5"/>
      <c r="Q412" s="5"/>
    </row>
    <row r="413" spans="7:17" s="25" customFormat="1" x14ac:dyDescent="0.2">
      <c r="G413" s="87"/>
      <c r="J413" s="5"/>
      <c r="K413" s="5"/>
      <c r="L413" s="5"/>
      <c r="M413" s="5"/>
      <c r="N413" s="5"/>
      <c r="O413" s="5"/>
      <c r="P413" s="5"/>
      <c r="Q413" s="5"/>
    </row>
    <row r="414" spans="7:17" s="25" customFormat="1" x14ac:dyDescent="0.2">
      <c r="G414" s="87"/>
      <c r="J414" s="5"/>
      <c r="K414" s="5"/>
      <c r="L414" s="5"/>
      <c r="M414" s="5"/>
      <c r="N414" s="5"/>
      <c r="O414" s="5"/>
      <c r="P414" s="5"/>
      <c r="Q414" s="5"/>
    </row>
    <row r="415" spans="7:17" s="25" customFormat="1" x14ac:dyDescent="0.2">
      <c r="G415" s="87"/>
      <c r="J415" s="5"/>
      <c r="K415" s="5"/>
      <c r="L415" s="5"/>
      <c r="M415" s="5"/>
      <c r="N415" s="5"/>
      <c r="O415" s="5"/>
      <c r="P415" s="5"/>
      <c r="Q415" s="5"/>
    </row>
    <row r="416" spans="7:17" s="25" customFormat="1" x14ac:dyDescent="0.2">
      <c r="G416" s="87"/>
      <c r="J416" s="5"/>
      <c r="K416" s="5"/>
      <c r="L416" s="5"/>
      <c r="M416" s="5"/>
      <c r="N416" s="5"/>
      <c r="O416" s="5"/>
      <c r="P416" s="5"/>
      <c r="Q416" s="5"/>
    </row>
    <row r="417" spans="7:17" s="25" customFormat="1" x14ac:dyDescent="0.2">
      <c r="G417" s="87"/>
      <c r="J417" s="5"/>
      <c r="K417" s="5"/>
      <c r="L417" s="5"/>
      <c r="M417" s="5"/>
      <c r="N417" s="5"/>
      <c r="O417" s="5"/>
      <c r="P417" s="5"/>
      <c r="Q417" s="5"/>
    </row>
    <row r="418" spans="7:17" s="25" customFormat="1" x14ac:dyDescent="0.2">
      <c r="G418" s="87"/>
      <c r="J418" s="5"/>
      <c r="K418" s="5"/>
      <c r="L418" s="5"/>
      <c r="M418" s="5"/>
      <c r="N418" s="5"/>
      <c r="O418" s="5"/>
      <c r="P418" s="5"/>
      <c r="Q418" s="5"/>
    </row>
    <row r="419" spans="7:17" s="25" customFormat="1" x14ac:dyDescent="0.2">
      <c r="G419" s="87"/>
      <c r="J419" s="5"/>
      <c r="K419" s="5"/>
      <c r="L419" s="5"/>
      <c r="M419" s="5"/>
      <c r="N419" s="5"/>
      <c r="O419" s="5"/>
      <c r="P419" s="5"/>
      <c r="Q419" s="5"/>
    </row>
    <row r="420" spans="7:17" s="25" customFormat="1" x14ac:dyDescent="0.2">
      <c r="G420" s="87"/>
      <c r="J420" s="5"/>
      <c r="K420" s="5"/>
      <c r="L420" s="5"/>
      <c r="M420" s="5"/>
      <c r="N420" s="5"/>
      <c r="O420" s="5"/>
      <c r="P420" s="5"/>
      <c r="Q420" s="5"/>
    </row>
    <row r="421" spans="7:17" s="25" customFormat="1" x14ac:dyDescent="0.2">
      <c r="G421" s="87"/>
      <c r="J421" s="5"/>
      <c r="K421" s="5"/>
      <c r="L421" s="5"/>
      <c r="M421" s="5"/>
      <c r="N421" s="5"/>
      <c r="O421" s="5"/>
      <c r="P421" s="5"/>
      <c r="Q421" s="5"/>
    </row>
    <row r="422" spans="7:17" s="25" customFormat="1" x14ac:dyDescent="0.2">
      <c r="G422" s="87"/>
      <c r="J422" s="5"/>
      <c r="K422" s="5"/>
      <c r="L422" s="5"/>
      <c r="M422" s="5"/>
      <c r="N422" s="5"/>
      <c r="O422" s="5"/>
      <c r="P422" s="5"/>
      <c r="Q422" s="5"/>
    </row>
    <row r="423" spans="7:17" s="25" customFormat="1" x14ac:dyDescent="0.2">
      <c r="G423" s="87"/>
      <c r="J423" s="5"/>
      <c r="K423" s="5"/>
      <c r="L423" s="5"/>
      <c r="M423" s="5"/>
      <c r="N423" s="5"/>
      <c r="O423" s="5"/>
      <c r="P423" s="5"/>
      <c r="Q423" s="5"/>
    </row>
    <row r="424" spans="7:17" s="25" customFormat="1" x14ac:dyDescent="0.2">
      <c r="G424" s="87"/>
      <c r="J424" s="5"/>
      <c r="K424" s="5"/>
      <c r="L424" s="5"/>
      <c r="M424" s="5"/>
      <c r="N424" s="5"/>
      <c r="O424" s="5"/>
      <c r="P424" s="5"/>
      <c r="Q424" s="5"/>
    </row>
    <row r="425" spans="7:17" s="25" customFormat="1" x14ac:dyDescent="0.2">
      <c r="G425" s="87"/>
      <c r="J425" s="5"/>
      <c r="K425" s="5"/>
      <c r="L425" s="5"/>
      <c r="M425" s="5"/>
      <c r="N425" s="5"/>
      <c r="O425" s="5"/>
      <c r="P425" s="5"/>
      <c r="Q425" s="5"/>
    </row>
    <row r="426" spans="7:17" s="25" customFormat="1" x14ac:dyDescent="0.2">
      <c r="G426" s="87"/>
      <c r="J426" s="5"/>
      <c r="K426" s="5"/>
      <c r="L426" s="5"/>
      <c r="M426" s="5"/>
      <c r="N426" s="5"/>
      <c r="O426" s="5"/>
      <c r="P426" s="5"/>
      <c r="Q426" s="5"/>
    </row>
    <row r="427" spans="7:17" s="25" customFormat="1" x14ac:dyDescent="0.2">
      <c r="G427" s="87"/>
      <c r="J427" s="5"/>
      <c r="K427" s="5"/>
      <c r="L427" s="5"/>
      <c r="M427" s="5"/>
      <c r="N427" s="5"/>
      <c r="O427" s="5"/>
      <c r="P427" s="5"/>
      <c r="Q427" s="5"/>
    </row>
    <row r="428" spans="7:17" s="25" customFormat="1" x14ac:dyDescent="0.2">
      <c r="G428" s="87"/>
      <c r="J428" s="5"/>
      <c r="K428" s="5"/>
      <c r="L428" s="5"/>
      <c r="M428" s="5"/>
      <c r="N428" s="5"/>
      <c r="O428" s="5"/>
      <c r="P428" s="5"/>
      <c r="Q428" s="5"/>
    </row>
    <row r="429" spans="7:17" s="25" customFormat="1" x14ac:dyDescent="0.2">
      <c r="G429" s="87"/>
      <c r="J429" s="5"/>
      <c r="K429" s="5"/>
      <c r="L429" s="5"/>
      <c r="M429" s="5"/>
      <c r="N429" s="5"/>
      <c r="O429" s="5"/>
      <c r="P429" s="5"/>
      <c r="Q429" s="5"/>
    </row>
    <row r="430" spans="7:17" s="25" customFormat="1" x14ac:dyDescent="0.2">
      <c r="G430" s="87"/>
      <c r="J430" s="5"/>
      <c r="K430" s="5"/>
      <c r="L430" s="5"/>
      <c r="M430" s="5"/>
      <c r="N430" s="5"/>
      <c r="O430" s="5"/>
      <c r="P430" s="5"/>
      <c r="Q430" s="5"/>
    </row>
    <row r="431" spans="7:17" s="25" customFormat="1" x14ac:dyDescent="0.2">
      <c r="G431" s="87"/>
      <c r="J431" s="5"/>
      <c r="K431" s="5"/>
      <c r="L431" s="5"/>
      <c r="M431" s="5"/>
      <c r="N431" s="5"/>
      <c r="O431" s="5"/>
      <c r="P431" s="5"/>
      <c r="Q431" s="5"/>
    </row>
    <row r="432" spans="7:17" s="25" customFormat="1" x14ac:dyDescent="0.2">
      <c r="G432" s="87"/>
      <c r="J432" s="5"/>
      <c r="K432" s="5"/>
      <c r="L432" s="5"/>
      <c r="M432" s="5"/>
      <c r="N432" s="5"/>
      <c r="O432" s="5"/>
      <c r="P432" s="5"/>
      <c r="Q432" s="5"/>
    </row>
    <row r="433" spans="7:17" s="25" customFormat="1" x14ac:dyDescent="0.2">
      <c r="G433" s="87"/>
      <c r="J433" s="5"/>
      <c r="K433" s="5"/>
      <c r="L433" s="5"/>
      <c r="M433" s="5"/>
      <c r="N433" s="5"/>
      <c r="O433" s="5"/>
      <c r="P433" s="5"/>
      <c r="Q433" s="5"/>
    </row>
    <row r="434" spans="7:17" s="25" customFormat="1" x14ac:dyDescent="0.2">
      <c r="G434" s="87"/>
      <c r="J434" s="5"/>
      <c r="K434" s="5"/>
      <c r="L434" s="5"/>
      <c r="M434" s="5"/>
      <c r="N434" s="5"/>
      <c r="O434" s="5"/>
      <c r="P434" s="5"/>
      <c r="Q434" s="5"/>
    </row>
    <row r="435" spans="7:17" s="25" customFormat="1" x14ac:dyDescent="0.2">
      <c r="G435" s="87"/>
      <c r="J435" s="5"/>
      <c r="K435" s="5"/>
      <c r="L435" s="5"/>
      <c r="M435" s="5"/>
      <c r="N435" s="5"/>
      <c r="O435" s="5"/>
      <c r="P435" s="5"/>
      <c r="Q435" s="5"/>
    </row>
    <row r="436" spans="7:17" s="25" customFormat="1" x14ac:dyDescent="0.2">
      <c r="G436" s="87"/>
      <c r="J436" s="5"/>
      <c r="K436" s="5"/>
      <c r="L436" s="5"/>
      <c r="M436" s="5"/>
      <c r="N436" s="5"/>
      <c r="O436" s="5"/>
      <c r="P436" s="5"/>
      <c r="Q436" s="5"/>
    </row>
    <row r="437" spans="7:17" s="25" customFormat="1" x14ac:dyDescent="0.2">
      <c r="G437" s="87"/>
      <c r="J437" s="5"/>
      <c r="K437" s="5"/>
      <c r="L437" s="5"/>
      <c r="M437" s="5"/>
      <c r="N437" s="5"/>
      <c r="O437" s="5"/>
      <c r="P437" s="5"/>
      <c r="Q437" s="5"/>
    </row>
    <row r="438" spans="7:17" s="25" customFormat="1" x14ac:dyDescent="0.2">
      <c r="G438" s="87"/>
      <c r="J438" s="5"/>
      <c r="K438" s="5"/>
      <c r="L438" s="5"/>
      <c r="M438" s="5"/>
      <c r="N438" s="5"/>
      <c r="O438" s="5"/>
      <c r="P438" s="5"/>
      <c r="Q438" s="5"/>
    </row>
    <row r="439" spans="7:17" s="25" customFormat="1" x14ac:dyDescent="0.2">
      <c r="G439" s="87"/>
      <c r="J439" s="5"/>
      <c r="K439" s="5"/>
      <c r="L439" s="5"/>
      <c r="M439" s="5"/>
      <c r="N439" s="5"/>
      <c r="O439" s="5"/>
      <c r="P439" s="5"/>
      <c r="Q439" s="5"/>
    </row>
    <row r="440" spans="7:17" s="25" customFormat="1" x14ac:dyDescent="0.2">
      <c r="G440" s="87"/>
      <c r="J440" s="5"/>
      <c r="K440" s="5"/>
      <c r="L440" s="5"/>
      <c r="M440" s="5"/>
      <c r="N440" s="5"/>
      <c r="O440" s="5"/>
      <c r="P440" s="5"/>
      <c r="Q440" s="5"/>
    </row>
    <row r="441" spans="7:17" s="25" customFormat="1" x14ac:dyDescent="0.2">
      <c r="G441" s="87"/>
      <c r="J441" s="5"/>
      <c r="K441" s="5"/>
      <c r="L441" s="5"/>
      <c r="M441" s="5"/>
      <c r="N441" s="5"/>
      <c r="O441" s="5"/>
      <c r="P441" s="5"/>
      <c r="Q441" s="5"/>
    </row>
    <row r="442" spans="7:17" s="25" customFormat="1" x14ac:dyDescent="0.2">
      <c r="G442" s="87"/>
      <c r="J442" s="5"/>
      <c r="K442" s="5"/>
      <c r="L442" s="5"/>
      <c r="M442" s="5"/>
      <c r="N442" s="5"/>
      <c r="O442" s="5"/>
      <c r="P442" s="5"/>
      <c r="Q442" s="5"/>
    </row>
    <row r="443" spans="7:17" s="25" customFormat="1" x14ac:dyDescent="0.2">
      <c r="G443" s="87"/>
      <c r="J443" s="5"/>
      <c r="K443" s="5"/>
      <c r="L443" s="5"/>
      <c r="M443" s="5"/>
      <c r="N443" s="5"/>
      <c r="O443" s="5"/>
      <c r="P443" s="5"/>
      <c r="Q443" s="5"/>
    </row>
    <row r="444" spans="7:17" s="25" customFormat="1" x14ac:dyDescent="0.2">
      <c r="G444" s="87"/>
      <c r="J444" s="5"/>
      <c r="K444" s="5"/>
      <c r="L444" s="5"/>
      <c r="M444" s="5"/>
      <c r="N444" s="5"/>
      <c r="O444" s="5"/>
      <c r="P444" s="5"/>
      <c r="Q444" s="5"/>
    </row>
    <row r="445" spans="7:17" s="25" customFormat="1" x14ac:dyDescent="0.2">
      <c r="G445" s="87"/>
      <c r="J445" s="5"/>
      <c r="K445" s="5"/>
      <c r="L445" s="5"/>
      <c r="M445" s="5"/>
      <c r="N445" s="5"/>
      <c r="O445" s="5"/>
      <c r="P445" s="5"/>
      <c r="Q445" s="5"/>
    </row>
    <row r="446" spans="7:17" s="25" customFormat="1" x14ac:dyDescent="0.2">
      <c r="G446" s="87"/>
      <c r="J446" s="5"/>
      <c r="K446" s="5"/>
      <c r="L446" s="5"/>
      <c r="M446" s="5"/>
      <c r="N446" s="5"/>
      <c r="O446" s="5"/>
      <c r="P446" s="5"/>
      <c r="Q446" s="5"/>
    </row>
    <row r="447" spans="7:17" s="25" customFormat="1" x14ac:dyDescent="0.2">
      <c r="G447" s="87"/>
      <c r="J447" s="5"/>
      <c r="K447" s="5"/>
      <c r="L447" s="5"/>
      <c r="M447" s="5"/>
      <c r="N447" s="5"/>
      <c r="O447" s="5"/>
      <c r="P447" s="5"/>
      <c r="Q447" s="5"/>
    </row>
    <row r="448" spans="7:17" s="25" customFormat="1" x14ac:dyDescent="0.2">
      <c r="G448" s="87"/>
      <c r="J448" s="5"/>
      <c r="K448" s="5"/>
      <c r="L448" s="5"/>
      <c r="M448" s="5"/>
      <c r="N448" s="5"/>
      <c r="O448" s="5"/>
      <c r="P448" s="5"/>
      <c r="Q448" s="5"/>
    </row>
    <row r="449" spans="7:17" s="25" customFormat="1" x14ac:dyDescent="0.2">
      <c r="G449" s="87"/>
      <c r="J449" s="5"/>
      <c r="K449" s="5"/>
      <c r="L449" s="5"/>
      <c r="M449" s="5"/>
      <c r="N449" s="5"/>
      <c r="O449" s="5"/>
      <c r="P449" s="5"/>
      <c r="Q449" s="5"/>
    </row>
    <row r="450" spans="7:17" s="25" customFormat="1" x14ac:dyDescent="0.2">
      <c r="G450" s="87"/>
      <c r="J450" s="5"/>
      <c r="K450" s="5"/>
      <c r="L450" s="5"/>
      <c r="M450" s="5"/>
      <c r="N450" s="5"/>
      <c r="O450" s="5"/>
      <c r="P450" s="5"/>
      <c r="Q450" s="5"/>
    </row>
    <row r="451" spans="7:17" s="25" customFormat="1" x14ac:dyDescent="0.2">
      <c r="G451" s="87"/>
      <c r="J451" s="5"/>
      <c r="K451" s="5"/>
      <c r="L451" s="5"/>
      <c r="M451" s="5"/>
      <c r="N451" s="5"/>
      <c r="O451" s="5"/>
      <c r="P451" s="5"/>
      <c r="Q451" s="5"/>
    </row>
    <row r="452" spans="7:17" s="25" customFormat="1" x14ac:dyDescent="0.2">
      <c r="G452" s="87"/>
      <c r="J452" s="5"/>
      <c r="K452" s="5"/>
      <c r="L452" s="5"/>
      <c r="M452" s="5"/>
      <c r="N452" s="5"/>
      <c r="O452" s="5"/>
      <c r="P452" s="5"/>
      <c r="Q452" s="5"/>
    </row>
    <row r="453" spans="7:17" s="25" customFormat="1" x14ac:dyDescent="0.2">
      <c r="G453" s="87"/>
      <c r="J453" s="5"/>
      <c r="K453" s="5"/>
      <c r="L453" s="5"/>
      <c r="M453" s="5"/>
      <c r="N453" s="5"/>
      <c r="O453" s="5"/>
      <c r="P453" s="5"/>
      <c r="Q453" s="5"/>
    </row>
    <row r="454" spans="7:17" s="25" customFormat="1" x14ac:dyDescent="0.2">
      <c r="G454" s="87"/>
      <c r="J454" s="5"/>
      <c r="K454" s="5"/>
      <c r="L454" s="5"/>
      <c r="M454" s="5"/>
      <c r="N454" s="5"/>
      <c r="O454" s="5"/>
      <c r="P454" s="5"/>
      <c r="Q454" s="5"/>
    </row>
    <row r="455" spans="7:17" s="25" customFormat="1" x14ac:dyDescent="0.2">
      <c r="G455" s="87"/>
      <c r="J455" s="5"/>
      <c r="K455" s="5"/>
      <c r="L455" s="5"/>
      <c r="M455" s="5"/>
      <c r="N455" s="5"/>
      <c r="O455" s="5"/>
      <c r="P455" s="5"/>
      <c r="Q455" s="5"/>
    </row>
    <row r="456" spans="7:17" s="25" customFormat="1" x14ac:dyDescent="0.2">
      <c r="G456" s="87"/>
      <c r="J456" s="5"/>
      <c r="K456" s="5"/>
      <c r="L456" s="5"/>
      <c r="M456" s="5"/>
      <c r="N456" s="5"/>
      <c r="O456" s="5"/>
      <c r="P456" s="5"/>
      <c r="Q456" s="5"/>
    </row>
    <row r="457" spans="7:17" s="25" customFormat="1" x14ac:dyDescent="0.2">
      <c r="G457" s="87"/>
      <c r="J457" s="5"/>
      <c r="K457" s="5"/>
      <c r="L457" s="5"/>
      <c r="M457" s="5"/>
      <c r="N457" s="5"/>
      <c r="O457" s="5"/>
      <c r="P457" s="5"/>
      <c r="Q457" s="5"/>
    </row>
    <row r="458" spans="7:17" s="25" customFormat="1" x14ac:dyDescent="0.2">
      <c r="G458" s="87"/>
      <c r="J458" s="5"/>
      <c r="K458" s="5"/>
      <c r="L458" s="5"/>
      <c r="M458" s="5"/>
      <c r="N458" s="5"/>
      <c r="O458" s="5"/>
      <c r="P458" s="5"/>
      <c r="Q458" s="5"/>
    </row>
    <row r="459" spans="7:17" s="25" customFormat="1" x14ac:dyDescent="0.2">
      <c r="G459" s="87"/>
      <c r="J459" s="5"/>
      <c r="K459" s="5"/>
      <c r="L459" s="5"/>
      <c r="M459" s="5"/>
      <c r="N459" s="5"/>
      <c r="O459" s="5"/>
      <c r="P459" s="5"/>
      <c r="Q459" s="5"/>
    </row>
    <row r="460" spans="7:17" s="25" customFormat="1" x14ac:dyDescent="0.2">
      <c r="G460" s="87"/>
      <c r="J460" s="5"/>
      <c r="K460" s="5"/>
      <c r="L460" s="5"/>
      <c r="M460" s="5"/>
      <c r="N460" s="5"/>
      <c r="O460" s="5"/>
      <c r="P460" s="5"/>
      <c r="Q460" s="5"/>
    </row>
    <row r="461" spans="7:17" s="25" customFormat="1" x14ac:dyDescent="0.2">
      <c r="G461" s="87"/>
      <c r="J461" s="5"/>
      <c r="K461" s="5"/>
      <c r="L461" s="5"/>
      <c r="M461" s="5"/>
      <c r="N461" s="5"/>
      <c r="O461" s="5"/>
      <c r="P461" s="5"/>
      <c r="Q461" s="5"/>
    </row>
    <row r="462" spans="7:17" s="25" customFormat="1" x14ac:dyDescent="0.2">
      <c r="G462" s="87"/>
      <c r="J462" s="5"/>
      <c r="K462" s="5"/>
      <c r="L462" s="5"/>
      <c r="M462" s="5"/>
      <c r="N462" s="5"/>
      <c r="O462" s="5"/>
      <c r="P462" s="5"/>
      <c r="Q462" s="5"/>
    </row>
    <row r="463" spans="7:17" s="25" customFormat="1" x14ac:dyDescent="0.2">
      <c r="G463" s="87"/>
      <c r="J463" s="5"/>
      <c r="K463" s="5"/>
      <c r="L463" s="5"/>
      <c r="M463" s="5"/>
      <c r="N463" s="5"/>
      <c r="O463" s="5"/>
      <c r="P463" s="5"/>
      <c r="Q463" s="5"/>
    </row>
    <row r="464" spans="7:17" s="25" customFormat="1" x14ac:dyDescent="0.2">
      <c r="G464" s="87"/>
      <c r="J464" s="5"/>
      <c r="K464" s="5"/>
      <c r="L464" s="5"/>
      <c r="M464" s="5"/>
      <c r="N464" s="5"/>
      <c r="O464" s="5"/>
      <c r="P464" s="5"/>
      <c r="Q464" s="5"/>
    </row>
    <row r="465" spans="7:17" s="25" customFormat="1" x14ac:dyDescent="0.2">
      <c r="G465" s="87"/>
      <c r="J465" s="5"/>
      <c r="K465" s="5"/>
      <c r="L465" s="5"/>
      <c r="M465" s="5"/>
      <c r="N465" s="5"/>
      <c r="O465" s="5"/>
      <c r="P465" s="5"/>
      <c r="Q465" s="5"/>
    </row>
    <row r="466" spans="7:17" s="25" customFormat="1" x14ac:dyDescent="0.2">
      <c r="G466" s="87"/>
      <c r="J466" s="5"/>
      <c r="K466" s="5"/>
      <c r="L466" s="5"/>
      <c r="M466" s="5"/>
      <c r="N466" s="5"/>
      <c r="O466" s="5"/>
      <c r="P466" s="5"/>
      <c r="Q466" s="5"/>
    </row>
    <row r="467" spans="7:17" s="25" customFormat="1" x14ac:dyDescent="0.2">
      <c r="G467" s="87"/>
      <c r="J467" s="5"/>
      <c r="K467" s="5"/>
      <c r="L467" s="5"/>
      <c r="M467" s="5"/>
      <c r="N467" s="5"/>
      <c r="O467" s="5"/>
      <c r="P467" s="5"/>
      <c r="Q467" s="5"/>
    </row>
    <row r="468" spans="7:17" s="25" customFormat="1" x14ac:dyDescent="0.2">
      <c r="G468" s="87"/>
      <c r="J468" s="5"/>
      <c r="K468" s="5"/>
      <c r="L468" s="5"/>
      <c r="M468" s="5"/>
      <c r="N468" s="5"/>
      <c r="O468" s="5"/>
      <c r="P468" s="5"/>
      <c r="Q468" s="5"/>
    </row>
    <row r="469" spans="7:17" s="25" customFormat="1" x14ac:dyDescent="0.2">
      <c r="G469" s="87"/>
      <c r="J469" s="5"/>
      <c r="K469" s="5"/>
      <c r="L469" s="5"/>
      <c r="M469" s="5"/>
      <c r="N469" s="5"/>
      <c r="O469" s="5"/>
      <c r="P469" s="5"/>
      <c r="Q469" s="5"/>
    </row>
    <row r="470" spans="7:17" s="25" customFormat="1" x14ac:dyDescent="0.2">
      <c r="G470" s="87"/>
      <c r="J470" s="5"/>
      <c r="K470" s="5"/>
      <c r="L470" s="5"/>
      <c r="M470" s="5"/>
      <c r="N470" s="5"/>
      <c r="O470" s="5"/>
      <c r="P470" s="5"/>
      <c r="Q470" s="5"/>
    </row>
    <row r="471" spans="7:17" s="25" customFormat="1" x14ac:dyDescent="0.2">
      <c r="G471" s="87"/>
      <c r="J471" s="5"/>
      <c r="K471" s="5"/>
      <c r="L471" s="5"/>
      <c r="M471" s="5"/>
      <c r="N471" s="5"/>
      <c r="O471" s="5"/>
      <c r="P471" s="5"/>
      <c r="Q471" s="5"/>
    </row>
    <row r="472" spans="7:17" s="25" customFormat="1" x14ac:dyDescent="0.2">
      <c r="G472" s="87"/>
      <c r="J472" s="5"/>
      <c r="K472" s="5"/>
      <c r="L472" s="5"/>
      <c r="M472" s="5"/>
      <c r="N472" s="5"/>
      <c r="O472" s="5"/>
      <c r="P472" s="5"/>
      <c r="Q472" s="5"/>
    </row>
    <row r="473" spans="7:17" s="25" customFormat="1" x14ac:dyDescent="0.2">
      <c r="G473" s="87"/>
      <c r="J473" s="5"/>
      <c r="K473" s="5"/>
      <c r="L473" s="5"/>
      <c r="M473" s="5"/>
      <c r="N473" s="5"/>
      <c r="O473" s="5"/>
      <c r="P473" s="5"/>
      <c r="Q473" s="5"/>
    </row>
    <row r="474" spans="7:17" s="25" customFormat="1" x14ac:dyDescent="0.2">
      <c r="G474" s="87"/>
      <c r="J474" s="5"/>
      <c r="K474" s="5"/>
      <c r="L474" s="5"/>
      <c r="M474" s="5"/>
      <c r="N474" s="5"/>
      <c r="O474" s="5"/>
      <c r="P474" s="5"/>
      <c r="Q474" s="5"/>
    </row>
    <row r="475" spans="7:17" s="25" customFormat="1" x14ac:dyDescent="0.2">
      <c r="G475" s="87"/>
      <c r="J475" s="5"/>
      <c r="K475" s="5"/>
      <c r="L475" s="5"/>
      <c r="M475" s="5"/>
      <c r="N475" s="5"/>
      <c r="O475" s="5"/>
      <c r="P475" s="5"/>
      <c r="Q475" s="5"/>
    </row>
    <row r="476" spans="7:17" s="25" customFormat="1" x14ac:dyDescent="0.2">
      <c r="G476" s="87"/>
      <c r="J476" s="5"/>
      <c r="K476" s="5"/>
      <c r="L476" s="5"/>
      <c r="M476" s="5"/>
      <c r="N476" s="5"/>
      <c r="O476" s="5"/>
      <c r="P476" s="5"/>
      <c r="Q476" s="5"/>
    </row>
    <row r="477" spans="7:17" s="25" customFormat="1" x14ac:dyDescent="0.2">
      <c r="G477" s="87"/>
      <c r="J477" s="5"/>
      <c r="K477" s="5"/>
      <c r="L477" s="5"/>
      <c r="M477" s="5"/>
      <c r="N477" s="5"/>
      <c r="O477" s="5"/>
      <c r="P477" s="5"/>
      <c r="Q477" s="5"/>
    </row>
    <row r="478" spans="7:17" s="25" customFormat="1" x14ac:dyDescent="0.2">
      <c r="G478" s="87"/>
      <c r="J478" s="5"/>
      <c r="K478" s="5"/>
      <c r="L478" s="5"/>
      <c r="M478" s="5"/>
      <c r="N478" s="5"/>
      <c r="O478" s="5"/>
      <c r="P478" s="5"/>
      <c r="Q478" s="5"/>
    </row>
    <row r="479" spans="7:17" s="25" customFormat="1" x14ac:dyDescent="0.2">
      <c r="G479" s="87"/>
      <c r="J479" s="5"/>
      <c r="K479" s="5"/>
      <c r="L479" s="5"/>
      <c r="M479" s="5"/>
      <c r="N479" s="5"/>
      <c r="O479" s="5"/>
      <c r="P479" s="5"/>
      <c r="Q479" s="5"/>
    </row>
    <row r="480" spans="7:17" s="25" customFormat="1" x14ac:dyDescent="0.2">
      <c r="G480" s="87"/>
      <c r="J480" s="5"/>
      <c r="K480" s="5"/>
      <c r="L480" s="5"/>
      <c r="M480" s="5"/>
      <c r="N480" s="5"/>
      <c r="O480" s="5"/>
      <c r="P480" s="5"/>
      <c r="Q480" s="5"/>
    </row>
    <row r="481" spans="7:17" s="25" customFormat="1" x14ac:dyDescent="0.2">
      <c r="G481" s="87"/>
      <c r="J481" s="5"/>
      <c r="K481" s="5"/>
      <c r="L481" s="5"/>
      <c r="M481" s="5"/>
      <c r="N481" s="5"/>
      <c r="O481" s="5"/>
      <c r="P481" s="5"/>
      <c r="Q481" s="5"/>
    </row>
    <row r="482" spans="7:17" s="25" customFormat="1" x14ac:dyDescent="0.2">
      <c r="G482" s="87"/>
      <c r="J482" s="5"/>
      <c r="K482" s="5"/>
      <c r="L482" s="5"/>
      <c r="M482" s="5"/>
      <c r="N482" s="5"/>
      <c r="O482" s="5"/>
      <c r="P482" s="5"/>
      <c r="Q482" s="5"/>
    </row>
    <row r="483" spans="7:17" s="25" customFormat="1" x14ac:dyDescent="0.2">
      <c r="G483" s="87"/>
      <c r="J483" s="5"/>
      <c r="K483" s="5"/>
      <c r="L483" s="5"/>
      <c r="M483" s="5"/>
      <c r="N483" s="5"/>
      <c r="O483" s="5"/>
      <c r="P483" s="5"/>
      <c r="Q483" s="5"/>
    </row>
    <row r="484" spans="7:17" s="25" customFormat="1" x14ac:dyDescent="0.2">
      <c r="G484" s="87"/>
      <c r="J484" s="5"/>
      <c r="K484" s="5"/>
      <c r="L484" s="5"/>
      <c r="M484" s="5"/>
      <c r="N484" s="5"/>
      <c r="O484" s="5"/>
      <c r="P484" s="5"/>
      <c r="Q484" s="5"/>
    </row>
    <row r="485" spans="7:17" s="25" customFormat="1" x14ac:dyDescent="0.2">
      <c r="G485" s="87"/>
      <c r="J485" s="5"/>
      <c r="K485" s="5"/>
      <c r="L485" s="5"/>
      <c r="M485" s="5"/>
      <c r="N485" s="5"/>
      <c r="O485" s="5"/>
      <c r="P485" s="5"/>
      <c r="Q485" s="5"/>
    </row>
    <row r="486" spans="7:17" s="25" customFormat="1" x14ac:dyDescent="0.2">
      <c r="G486" s="87"/>
      <c r="J486" s="5"/>
      <c r="K486" s="5"/>
      <c r="L486" s="5"/>
      <c r="M486" s="5"/>
      <c r="N486" s="5"/>
      <c r="O486" s="5"/>
      <c r="P486" s="5"/>
      <c r="Q486" s="5"/>
    </row>
    <row r="487" spans="7:17" s="25" customFormat="1" x14ac:dyDescent="0.2">
      <c r="G487" s="87"/>
      <c r="J487" s="5"/>
      <c r="K487" s="5"/>
      <c r="L487" s="5"/>
      <c r="M487" s="5"/>
      <c r="N487" s="5"/>
      <c r="O487" s="5"/>
      <c r="P487" s="5"/>
      <c r="Q487" s="5"/>
    </row>
    <row r="488" spans="7:17" s="25" customFormat="1" x14ac:dyDescent="0.2">
      <c r="G488" s="87"/>
      <c r="J488" s="5"/>
      <c r="K488" s="5"/>
      <c r="L488" s="5"/>
      <c r="M488" s="5"/>
      <c r="N488" s="5"/>
      <c r="O488" s="5"/>
      <c r="P488" s="5"/>
      <c r="Q488" s="5"/>
    </row>
    <row r="489" spans="7:17" s="25" customFormat="1" x14ac:dyDescent="0.2">
      <c r="G489" s="87"/>
      <c r="J489" s="5"/>
      <c r="K489" s="5"/>
      <c r="L489" s="5"/>
      <c r="M489" s="5"/>
      <c r="N489" s="5"/>
      <c r="O489" s="5"/>
      <c r="P489" s="5"/>
      <c r="Q489" s="5"/>
    </row>
    <row r="490" spans="7:17" s="25" customFormat="1" x14ac:dyDescent="0.2">
      <c r="G490" s="87"/>
      <c r="J490" s="5"/>
      <c r="K490" s="5"/>
      <c r="L490" s="5"/>
      <c r="M490" s="5"/>
      <c r="N490" s="5"/>
      <c r="O490" s="5"/>
      <c r="P490" s="5"/>
      <c r="Q490" s="5"/>
    </row>
    <row r="491" spans="7:17" s="25" customFormat="1" x14ac:dyDescent="0.2">
      <c r="G491" s="87"/>
      <c r="J491" s="5"/>
      <c r="K491" s="5"/>
      <c r="L491" s="5"/>
      <c r="M491" s="5"/>
      <c r="N491" s="5"/>
      <c r="O491" s="5"/>
      <c r="P491" s="5"/>
      <c r="Q491" s="5"/>
    </row>
    <row r="492" spans="7:17" s="25" customFormat="1" x14ac:dyDescent="0.2">
      <c r="G492" s="87"/>
      <c r="J492" s="5"/>
      <c r="K492" s="5"/>
      <c r="L492" s="5"/>
      <c r="M492" s="5"/>
      <c r="N492" s="5"/>
      <c r="O492" s="5"/>
      <c r="P492" s="5"/>
      <c r="Q492" s="5"/>
    </row>
    <row r="493" spans="7:17" s="25" customFormat="1" x14ac:dyDescent="0.2">
      <c r="G493" s="87"/>
      <c r="J493" s="5"/>
      <c r="K493" s="5"/>
      <c r="L493" s="5"/>
      <c r="M493" s="5"/>
      <c r="N493" s="5"/>
      <c r="O493" s="5"/>
      <c r="P493" s="5"/>
      <c r="Q493" s="5"/>
    </row>
    <row r="494" spans="7:17" s="25" customFormat="1" x14ac:dyDescent="0.2">
      <c r="G494" s="87"/>
      <c r="J494" s="5"/>
      <c r="K494" s="5"/>
      <c r="L494" s="5"/>
      <c r="M494" s="5"/>
      <c r="N494" s="5"/>
      <c r="O494" s="5"/>
      <c r="P494" s="5"/>
      <c r="Q494" s="5"/>
    </row>
    <row r="495" spans="7:17" s="25" customFormat="1" x14ac:dyDescent="0.2">
      <c r="G495" s="87"/>
      <c r="J495" s="5"/>
      <c r="K495" s="5"/>
      <c r="L495" s="5"/>
      <c r="M495" s="5"/>
      <c r="N495" s="5"/>
      <c r="O495" s="5"/>
      <c r="P495" s="5"/>
      <c r="Q495" s="5"/>
    </row>
    <row r="496" spans="7:17" s="25" customFormat="1" x14ac:dyDescent="0.2">
      <c r="G496" s="87"/>
      <c r="J496" s="5"/>
      <c r="K496" s="5"/>
      <c r="L496" s="5"/>
      <c r="M496" s="5"/>
      <c r="N496" s="5"/>
      <c r="O496" s="5"/>
      <c r="P496" s="5"/>
      <c r="Q496" s="5"/>
    </row>
    <row r="497" spans="7:17" s="25" customFormat="1" x14ac:dyDescent="0.2">
      <c r="G497" s="87"/>
      <c r="J497" s="5"/>
      <c r="K497" s="5"/>
      <c r="L497" s="5"/>
      <c r="M497" s="5"/>
      <c r="N497" s="5"/>
      <c r="O497" s="5"/>
      <c r="P497" s="5"/>
      <c r="Q497" s="5"/>
    </row>
    <row r="498" spans="7:17" s="25" customFormat="1" x14ac:dyDescent="0.2">
      <c r="G498" s="87"/>
      <c r="J498" s="5"/>
      <c r="K498" s="5"/>
      <c r="L498" s="5"/>
      <c r="M498" s="5"/>
      <c r="N498" s="5"/>
      <c r="O498" s="5"/>
      <c r="P498" s="5"/>
      <c r="Q498" s="5"/>
    </row>
    <row r="499" spans="7:17" s="25" customFormat="1" x14ac:dyDescent="0.2">
      <c r="G499" s="87"/>
      <c r="J499" s="5"/>
      <c r="K499" s="5"/>
      <c r="L499" s="5"/>
      <c r="M499" s="5"/>
      <c r="N499" s="5"/>
      <c r="O499" s="5"/>
      <c r="P499" s="5"/>
      <c r="Q499" s="5"/>
    </row>
    <row r="500" spans="7:17" s="25" customFormat="1" x14ac:dyDescent="0.2">
      <c r="G500" s="87"/>
      <c r="J500" s="5"/>
      <c r="K500" s="5"/>
      <c r="L500" s="5"/>
      <c r="M500" s="5"/>
      <c r="N500" s="5"/>
      <c r="O500" s="5"/>
      <c r="P500" s="5"/>
      <c r="Q500" s="5"/>
    </row>
    <row r="501" spans="7:17" s="25" customFormat="1" x14ac:dyDescent="0.2">
      <c r="G501" s="87"/>
      <c r="J501" s="5"/>
      <c r="K501" s="5"/>
      <c r="L501" s="5"/>
      <c r="M501" s="5"/>
      <c r="N501" s="5"/>
      <c r="O501" s="5"/>
      <c r="P501" s="5"/>
      <c r="Q501" s="5"/>
    </row>
    <row r="502" spans="7:17" s="25" customFormat="1" x14ac:dyDescent="0.2">
      <c r="G502" s="87"/>
      <c r="J502" s="5"/>
      <c r="K502" s="5"/>
      <c r="L502" s="5"/>
      <c r="M502" s="5"/>
      <c r="N502" s="5"/>
      <c r="O502" s="5"/>
      <c r="P502" s="5"/>
      <c r="Q502" s="5"/>
    </row>
    <row r="503" spans="7:17" s="25" customFormat="1" x14ac:dyDescent="0.2">
      <c r="G503" s="87"/>
      <c r="J503" s="5"/>
      <c r="K503" s="5"/>
      <c r="L503" s="5"/>
      <c r="M503" s="5"/>
      <c r="N503" s="5"/>
      <c r="O503" s="5"/>
      <c r="P503" s="5"/>
      <c r="Q503" s="5"/>
    </row>
    <row r="504" spans="7:17" s="25" customFormat="1" x14ac:dyDescent="0.2">
      <c r="G504" s="87"/>
      <c r="J504" s="5"/>
      <c r="K504" s="5"/>
      <c r="L504" s="5"/>
      <c r="M504" s="5"/>
      <c r="N504" s="5"/>
      <c r="O504" s="5"/>
      <c r="P504" s="5"/>
      <c r="Q504" s="5"/>
    </row>
    <row r="505" spans="7:17" s="25" customFormat="1" x14ac:dyDescent="0.2">
      <c r="G505" s="87"/>
      <c r="J505" s="5"/>
      <c r="K505" s="5"/>
      <c r="L505" s="5"/>
      <c r="M505" s="5"/>
      <c r="N505" s="5"/>
      <c r="O505" s="5"/>
      <c r="P505" s="5"/>
      <c r="Q505" s="5"/>
    </row>
    <row r="506" spans="7:17" s="25" customFormat="1" x14ac:dyDescent="0.2">
      <c r="G506" s="87"/>
      <c r="J506" s="5"/>
      <c r="K506" s="5"/>
      <c r="L506" s="5"/>
      <c r="M506" s="5"/>
      <c r="N506" s="5"/>
      <c r="O506" s="5"/>
      <c r="P506" s="5"/>
      <c r="Q506" s="5"/>
    </row>
    <row r="507" spans="7:17" s="25" customFormat="1" x14ac:dyDescent="0.2">
      <c r="G507" s="87"/>
      <c r="J507" s="5"/>
      <c r="K507" s="5"/>
      <c r="L507" s="5"/>
      <c r="M507" s="5"/>
      <c r="N507" s="5"/>
      <c r="O507" s="5"/>
      <c r="P507" s="5"/>
      <c r="Q507" s="5"/>
    </row>
    <row r="508" spans="7:17" s="25" customFormat="1" x14ac:dyDescent="0.2">
      <c r="G508" s="87"/>
      <c r="J508" s="5"/>
      <c r="K508" s="5"/>
      <c r="L508" s="5"/>
      <c r="M508" s="5"/>
      <c r="N508" s="5"/>
      <c r="O508" s="5"/>
      <c r="P508" s="5"/>
      <c r="Q508" s="5"/>
    </row>
    <row r="509" spans="7:17" s="25" customFormat="1" x14ac:dyDescent="0.2">
      <c r="G509" s="87"/>
      <c r="J509" s="5"/>
      <c r="K509" s="5"/>
      <c r="L509" s="5"/>
      <c r="M509" s="5"/>
      <c r="N509" s="5"/>
      <c r="O509" s="5"/>
      <c r="P509" s="5"/>
      <c r="Q509" s="5"/>
    </row>
    <row r="510" spans="7:17" s="25" customFormat="1" x14ac:dyDescent="0.2">
      <c r="G510" s="87"/>
      <c r="J510" s="5"/>
      <c r="K510" s="5"/>
      <c r="L510" s="5"/>
      <c r="M510" s="5"/>
      <c r="N510" s="5"/>
      <c r="O510" s="5"/>
      <c r="P510" s="5"/>
      <c r="Q510" s="5"/>
    </row>
    <row r="511" spans="7:17" s="25" customFormat="1" x14ac:dyDescent="0.2">
      <c r="G511" s="87"/>
      <c r="J511" s="5"/>
      <c r="K511" s="5"/>
      <c r="L511" s="5"/>
      <c r="M511" s="5"/>
      <c r="N511" s="5"/>
      <c r="O511" s="5"/>
      <c r="P511" s="5"/>
      <c r="Q511" s="5"/>
    </row>
    <row r="512" spans="7:17" s="25" customFormat="1" x14ac:dyDescent="0.2">
      <c r="G512" s="87"/>
      <c r="J512" s="5"/>
      <c r="K512" s="5"/>
      <c r="L512" s="5"/>
      <c r="M512" s="5"/>
      <c r="N512" s="5"/>
      <c r="O512" s="5"/>
      <c r="P512" s="5"/>
      <c r="Q512" s="5"/>
    </row>
    <row r="513" spans="7:17" s="25" customFormat="1" x14ac:dyDescent="0.2">
      <c r="G513" s="87"/>
      <c r="J513" s="5"/>
      <c r="K513" s="5"/>
      <c r="L513" s="5"/>
      <c r="M513" s="5"/>
      <c r="N513" s="5"/>
      <c r="O513" s="5"/>
      <c r="P513" s="5"/>
      <c r="Q513" s="5"/>
    </row>
    <row r="514" spans="7:17" s="25" customFormat="1" x14ac:dyDescent="0.2">
      <c r="G514" s="87"/>
      <c r="J514" s="5"/>
      <c r="K514" s="5"/>
      <c r="L514" s="5"/>
      <c r="M514" s="5"/>
      <c r="N514" s="5"/>
      <c r="O514" s="5"/>
      <c r="P514" s="5"/>
      <c r="Q514" s="5"/>
    </row>
    <row r="515" spans="7:17" s="25" customFormat="1" x14ac:dyDescent="0.2">
      <c r="G515" s="87"/>
      <c r="J515" s="5"/>
      <c r="K515" s="5"/>
      <c r="L515" s="5"/>
      <c r="M515" s="5"/>
      <c r="N515" s="5"/>
      <c r="O515" s="5"/>
      <c r="P515" s="5"/>
      <c r="Q515" s="5"/>
    </row>
    <row r="516" spans="7:17" s="25" customFormat="1" x14ac:dyDescent="0.2">
      <c r="G516" s="87"/>
      <c r="J516" s="5"/>
      <c r="K516" s="5"/>
      <c r="L516" s="5"/>
      <c r="M516" s="5"/>
      <c r="N516" s="5"/>
      <c r="O516" s="5"/>
      <c r="P516" s="5"/>
      <c r="Q516" s="5"/>
    </row>
    <row r="517" spans="7:17" s="25" customFormat="1" x14ac:dyDescent="0.2">
      <c r="G517" s="87"/>
      <c r="J517" s="5"/>
      <c r="K517" s="5"/>
      <c r="L517" s="5"/>
      <c r="M517" s="5"/>
      <c r="N517" s="5"/>
      <c r="O517" s="5"/>
      <c r="P517" s="5"/>
      <c r="Q517" s="5"/>
    </row>
    <row r="518" spans="7:17" s="25" customFormat="1" x14ac:dyDescent="0.2">
      <c r="G518" s="87"/>
      <c r="J518" s="5"/>
      <c r="K518" s="5"/>
      <c r="L518" s="5"/>
      <c r="M518" s="5"/>
      <c r="N518" s="5"/>
      <c r="O518" s="5"/>
      <c r="P518" s="5"/>
      <c r="Q518" s="5"/>
    </row>
    <row r="519" spans="7:17" s="25" customFormat="1" x14ac:dyDescent="0.2">
      <c r="G519" s="87"/>
      <c r="J519" s="5"/>
      <c r="K519" s="5"/>
      <c r="L519" s="5"/>
      <c r="M519" s="5"/>
      <c r="N519" s="5"/>
      <c r="O519" s="5"/>
      <c r="P519" s="5"/>
      <c r="Q519" s="5"/>
    </row>
    <row r="520" spans="7:17" s="25" customFormat="1" x14ac:dyDescent="0.2">
      <c r="G520" s="87"/>
      <c r="J520" s="5"/>
      <c r="K520" s="5"/>
      <c r="L520" s="5"/>
      <c r="M520" s="5"/>
      <c r="N520" s="5"/>
      <c r="O520" s="5"/>
      <c r="P520" s="5"/>
      <c r="Q520" s="5"/>
    </row>
    <row r="521" spans="7:17" s="25" customFormat="1" x14ac:dyDescent="0.2">
      <c r="G521" s="87"/>
      <c r="J521" s="5"/>
      <c r="K521" s="5"/>
      <c r="L521" s="5"/>
      <c r="M521" s="5"/>
      <c r="N521" s="5"/>
      <c r="O521" s="5"/>
      <c r="P521" s="5"/>
      <c r="Q521" s="5"/>
    </row>
    <row r="522" spans="7:17" s="25" customFormat="1" x14ac:dyDescent="0.2">
      <c r="G522" s="87"/>
      <c r="J522" s="5"/>
      <c r="K522" s="5"/>
      <c r="L522" s="5"/>
      <c r="M522" s="5"/>
      <c r="N522" s="5"/>
      <c r="O522" s="5"/>
      <c r="P522" s="5"/>
      <c r="Q522" s="5"/>
    </row>
    <row r="523" spans="7:17" s="25" customFormat="1" x14ac:dyDescent="0.2">
      <c r="G523" s="87"/>
      <c r="J523" s="5"/>
      <c r="K523" s="5"/>
      <c r="L523" s="5"/>
      <c r="M523" s="5"/>
      <c r="N523" s="5"/>
      <c r="O523" s="5"/>
      <c r="P523" s="5"/>
      <c r="Q523" s="5"/>
    </row>
    <row r="524" spans="7:17" s="25" customFormat="1" x14ac:dyDescent="0.2">
      <c r="G524" s="87"/>
      <c r="J524" s="5"/>
      <c r="K524" s="5"/>
      <c r="L524" s="5"/>
      <c r="M524" s="5"/>
      <c r="N524" s="5"/>
      <c r="O524" s="5"/>
      <c r="P524" s="5"/>
      <c r="Q524" s="5"/>
    </row>
    <row r="525" spans="7:17" s="25" customFormat="1" x14ac:dyDescent="0.2">
      <c r="G525" s="87"/>
      <c r="J525" s="5"/>
      <c r="K525" s="5"/>
      <c r="L525" s="5"/>
      <c r="M525" s="5"/>
      <c r="N525" s="5"/>
      <c r="O525" s="5"/>
      <c r="P525" s="5"/>
      <c r="Q525" s="5"/>
    </row>
    <row r="526" spans="7:17" s="25" customFormat="1" x14ac:dyDescent="0.2">
      <c r="G526" s="87"/>
      <c r="J526" s="5"/>
      <c r="K526" s="5"/>
      <c r="L526" s="5"/>
      <c r="M526" s="5"/>
      <c r="N526" s="5"/>
      <c r="O526" s="5"/>
      <c r="P526" s="5"/>
      <c r="Q526" s="5"/>
    </row>
    <row r="527" spans="7:17" s="25" customFormat="1" x14ac:dyDescent="0.2">
      <c r="G527" s="87"/>
      <c r="J527" s="5"/>
      <c r="K527" s="5"/>
      <c r="L527" s="5"/>
      <c r="M527" s="5"/>
      <c r="N527" s="5"/>
      <c r="O527" s="5"/>
      <c r="P527" s="5"/>
      <c r="Q527" s="5"/>
    </row>
    <row r="528" spans="7:17" s="25" customFormat="1" x14ac:dyDescent="0.2">
      <c r="G528" s="87"/>
      <c r="J528" s="5"/>
      <c r="K528" s="5"/>
      <c r="L528" s="5"/>
      <c r="M528" s="5"/>
      <c r="N528" s="5"/>
      <c r="O528" s="5"/>
      <c r="P528" s="5"/>
      <c r="Q528" s="5"/>
    </row>
    <row r="529" spans="7:17" s="25" customFormat="1" x14ac:dyDescent="0.2">
      <c r="G529" s="87"/>
      <c r="J529" s="5"/>
      <c r="K529" s="5"/>
      <c r="L529" s="5"/>
      <c r="M529" s="5"/>
      <c r="N529" s="5"/>
      <c r="O529" s="5"/>
      <c r="P529" s="5"/>
      <c r="Q529" s="5"/>
    </row>
    <row r="530" spans="7:17" s="25" customFormat="1" x14ac:dyDescent="0.2">
      <c r="G530" s="87"/>
      <c r="J530" s="5"/>
      <c r="K530" s="5"/>
      <c r="L530" s="5"/>
      <c r="M530" s="5"/>
      <c r="N530" s="5"/>
      <c r="O530" s="5"/>
      <c r="P530" s="5"/>
      <c r="Q530" s="5"/>
    </row>
    <row r="531" spans="7:17" s="25" customFormat="1" x14ac:dyDescent="0.2">
      <c r="G531" s="87"/>
      <c r="J531" s="5"/>
      <c r="K531" s="5"/>
      <c r="L531" s="5"/>
      <c r="M531" s="5"/>
      <c r="N531" s="5"/>
      <c r="O531" s="5"/>
      <c r="P531" s="5"/>
      <c r="Q531" s="5"/>
    </row>
    <row r="532" spans="7:17" s="25" customFormat="1" x14ac:dyDescent="0.2">
      <c r="G532" s="87"/>
      <c r="J532" s="5"/>
      <c r="K532" s="5"/>
      <c r="L532" s="5"/>
      <c r="M532" s="5"/>
      <c r="N532" s="5"/>
      <c r="O532" s="5"/>
      <c r="P532" s="5"/>
      <c r="Q532" s="5"/>
    </row>
    <row r="533" spans="7:17" s="25" customFormat="1" x14ac:dyDescent="0.2">
      <c r="G533" s="87"/>
      <c r="J533" s="5"/>
      <c r="K533" s="5"/>
      <c r="L533" s="5"/>
      <c r="M533" s="5"/>
      <c r="N533" s="5"/>
      <c r="O533" s="5"/>
      <c r="P533" s="5"/>
      <c r="Q533" s="5"/>
    </row>
    <row r="534" spans="7:17" s="25" customFormat="1" x14ac:dyDescent="0.2">
      <c r="G534" s="87"/>
      <c r="J534" s="5"/>
      <c r="K534" s="5"/>
      <c r="L534" s="5"/>
      <c r="M534" s="5"/>
      <c r="N534" s="5"/>
      <c r="O534" s="5"/>
      <c r="P534" s="5"/>
      <c r="Q534" s="5"/>
    </row>
    <row r="535" spans="7:17" s="25" customFormat="1" x14ac:dyDescent="0.2">
      <c r="G535" s="87"/>
      <c r="J535" s="5"/>
      <c r="K535" s="5"/>
      <c r="L535" s="5"/>
      <c r="M535" s="5"/>
      <c r="N535" s="5"/>
      <c r="O535" s="5"/>
      <c r="P535" s="5"/>
      <c r="Q535" s="5"/>
    </row>
    <row r="536" spans="7:17" s="25" customFormat="1" x14ac:dyDescent="0.2">
      <c r="G536" s="87"/>
      <c r="J536" s="5"/>
      <c r="K536" s="5"/>
      <c r="L536" s="5"/>
      <c r="M536" s="5"/>
      <c r="N536" s="5"/>
      <c r="O536" s="5"/>
      <c r="P536" s="5"/>
      <c r="Q536" s="5"/>
    </row>
    <row r="537" spans="7:17" s="25" customFormat="1" x14ac:dyDescent="0.2">
      <c r="G537" s="87"/>
      <c r="J537" s="5"/>
      <c r="K537" s="5"/>
      <c r="L537" s="5"/>
      <c r="M537" s="5"/>
      <c r="N537" s="5"/>
      <c r="O537" s="5"/>
      <c r="P537" s="5"/>
      <c r="Q537" s="5"/>
    </row>
    <row r="538" spans="7:17" s="25" customFormat="1" x14ac:dyDescent="0.2">
      <c r="G538" s="87"/>
      <c r="J538" s="5"/>
      <c r="K538" s="5"/>
      <c r="L538" s="5"/>
      <c r="M538" s="5"/>
      <c r="N538" s="5"/>
      <c r="O538" s="5"/>
      <c r="P538" s="5"/>
      <c r="Q538" s="5"/>
    </row>
    <row r="539" spans="7:17" s="25" customFormat="1" x14ac:dyDescent="0.2">
      <c r="G539" s="87"/>
      <c r="J539" s="5"/>
      <c r="K539" s="5"/>
      <c r="L539" s="5"/>
      <c r="M539" s="5"/>
      <c r="N539" s="5"/>
      <c r="O539" s="5"/>
      <c r="P539" s="5"/>
      <c r="Q539" s="5"/>
    </row>
  </sheetData>
  <mergeCells count="9">
    <mergeCell ref="B6:B7"/>
    <mergeCell ref="C6:C7"/>
    <mergeCell ref="D6:D7"/>
    <mergeCell ref="A50:I50"/>
    <mergeCell ref="A5:A7"/>
    <mergeCell ref="B5:D5"/>
    <mergeCell ref="E5:F7"/>
    <mergeCell ref="G5:G7"/>
    <mergeCell ref="H5:I7"/>
  </mergeCells>
  <printOptions gridLines="1"/>
  <pageMargins left="0.68" right="0.25" top="1" bottom="0.75" header="0.69" footer="0.3"/>
  <pageSetup paperSize="9" scale="80" orientation="portrait" r:id="rId1"/>
  <headerFooter>
    <oddHeader>&amp;R&amp;"Arial,Bold"ANNEX A</oddHeader>
    <oddFooter>&amp;LAs of March 3, 2017</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269"/>
  <sheetViews>
    <sheetView zoomScaleNormal="100" zoomScaleSheetLayoutView="90" workbookViewId="0">
      <pane xSplit="1" ySplit="6" topLeftCell="D256" activePane="bottomRight" state="frozen"/>
      <selection pane="topRight" activeCell="B1" sqref="B1"/>
      <selection pane="bottomLeft" activeCell="A7" sqref="A7"/>
      <selection pane="bottomRight" activeCell="M268" sqref="M268"/>
    </sheetView>
  </sheetViews>
  <sheetFormatPr defaultColWidth="8" defaultRowHeight="12.75" x14ac:dyDescent="0.2"/>
  <cols>
    <col min="1" max="1" width="40.5703125" style="230" customWidth="1"/>
    <col min="2" max="3" width="13.28515625" style="231" hidden="1" customWidth="1"/>
    <col min="4" max="4" width="12.42578125" style="231" customWidth="1"/>
    <col min="5" max="5" width="13.5703125" style="230" customWidth="1"/>
    <col min="6" max="6" width="13.85546875" style="230" customWidth="1"/>
    <col min="7" max="7" width="13.140625" style="230" customWidth="1"/>
    <col min="8" max="8" width="13" style="230" customWidth="1"/>
    <col min="9" max="9" width="10.5703125" style="233" customWidth="1"/>
    <col min="10" max="10" width="11.7109375" style="230" customWidth="1"/>
    <col min="11" max="11" width="10.85546875" style="109" hidden="1" customWidth="1"/>
    <col min="12" max="12" width="11.85546875" style="230" customWidth="1"/>
    <col min="13" max="13" width="11.85546875" style="109" customWidth="1"/>
    <col min="14" max="251" width="8" style="109"/>
    <col min="252" max="252" width="40.5703125" style="109" customWidth="1"/>
    <col min="253" max="254" width="8" style="109" customWidth="1"/>
    <col min="255" max="255" width="13.28515625" style="109" customWidth="1"/>
    <col min="256" max="256" width="13.5703125" style="109" customWidth="1"/>
    <col min="257" max="257" width="13.85546875" style="109" customWidth="1"/>
    <col min="258" max="258" width="13.140625" style="109" customWidth="1"/>
    <col min="259" max="259" width="13" style="109" customWidth="1"/>
    <col min="260" max="260" width="10.5703125" style="109" customWidth="1"/>
    <col min="261" max="261" width="12.5703125" style="109" customWidth="1"/>
    <col min="262" max="262" width="8" style="109" customWidth="1"/>
    <col min="263" max="264" width="11.85546875" style="109" customWidth="1"/>
    <col min="265" max="265" width="12" style="109" customWidth="1"/>
    <col min="266" max="266" width="12.5703125" style="109" customWidth="1"/>
    <col min="267" max="507" width="8" style="109"/>
    <col min="508" max="508" width="40.5703125" style="109" customWidth="1"/>
    <col min="509" max="510" width="8" style="109" customWidth="1"/>
    <col min="511" max="511" width="13.28515625" style="109" customWidth="1"/>
    <col min="512" max="512" width="13.5703125" style="109" customWidth="1"/>
    <col min="513" max="513" width="13.85546875" style="109" customWidth="1"/>
    <col min="514" max="514" width="13.140625" style="109" customWidth="1"/>
    <col min="515" max="515" width="13" style="109" customWidth="1"/>
    <col min="516" max="516" width="10.5703125" style="109" customWidth="1"/>
    <col min="517" max="517" width="12.5703125" style="109" customWidth="1"/>
    <col min="518" max="518" width="8" style="109" customWidth="1"/>
    <col min="519" max="520" width="11.85546875" style="109" customWidth="1"/>
    <col min="521" max="521" width="12" style="109" customWidth="1"/>
    <col min="522" max="522" width="12.5703125" style="109" customWidth="1"/>
    <col min="523" max="763" width="8" style="109"/>
    <col min="764" max="764" width="40.5703125" style="109" customWidth="1"/>
    <col min="765" max="766" width="8" style="109" customWidth="1"/>
    <col min="767" max="767" width="13.28515625" style="109" customWidth="1"/>
    <col min="768" max="768" width="13.5703125" style="109" customWidth="1"/>
    <col min="769" max="769" width="13.85546875" style="109" customWidth="1"/>
    <col min="770" max="770" width="13.140625" style="109" customWidth="1"/>
    <col min="771" max="771" width="13" style="109" customWidth="1"/>
    <col min="772" max="772" width="10.5703125" style="109" customWidth="1"/>
    <col min="773" max="773" width="12.5703125" style="109" customWidth="1"/>
    <col min="774" max="774" width="8" style="109" customWidth="1"/>
    <col min="775" max="776" width="11.85546875" style="109" customWidth="1"/>
    <col min="777" max="777" width="12" style="109" customWidth="1"/>
    <col min="778" max="778" width="12.5703125" style="109" customWidth="1"/>
    <col min="779" max="1019" width="8" style="109"/>
    <col min="1020" max="1020" width="40.5703125" style="109" customWidth="1"/>
    <col min="1021" max="1022" width="8" style="109" customWidth="1"/>
    <col min="1023" max="1023" width="13.28515625" style="109" customWidth="1"/>
    <col min="1024" max="1024" width="13.5703125" style="109" customWidth="1"/>
    <col min="1025" max="1025" width="13.85546875" style="109" customWidth="1"/>
    <col min="1026" max="1026" width="13.140625" style="109" customWidth="1"/>
    <col min="1027" max="1027" width="13" style="109" customWidth="1"/>
    <col min="1028" max="1028" width="10.5703125" style="109" customWidth="1"/>
    <col min="1029" max="1029" width="12.5703125" style="109" customWidth="1"/>
    <col min="1030" max="1030" width="8" style="109" customWidth="1"/>
    <col min="1031" max="1032" width="11.85546875" style="109" customWidth="1"/>
    <col min="1033" max="1033" width="12" style="109" customWidth="1"/>
    <col min="1034" max="1034" width="12.5703125" style="109" customWidth="1"/>
    <col min="1035" max="1275" width="8" style="109"/>
    <col min="1276" max="1276" width="40.5703125" style="109" customWidth="1"/>
    <col min="1277" max="1278" width="8" style="109" customWidth="1"/>
    <col min="1279" max="1279" width="13.28515625" style="109" customWidth="1"/>
    <col min="1280" max="1280" width="13.5703125" style="109" customWidth="1"/>
    <col min="1281" max="1281" width="13.85546875" style="109" customWidth="1"/>
    <col min="1282" max="1282" width="13.140625" style="109" customWidth="1"/>
    <col min="1283" max="1283" width="13" style="109" customWidth="1"/>
    <col min="1284" max="1284" width="10.5703125" style="109" customWidth="1"/>
    <col min="1285" max="1285" width="12.5703125" style="109" customWidth="1"/>
    <col min="1286" max="1286" width="8" style="109" customWidth="1"/>
    <col min="1287" max="1288" width="11.85546875" style="109" customWidth="1"/>
    <col min="1289" max="1289" width="12" style="109" customWidth="1"/>
    <col min="1290" max="1290" width="12.5703125" style="109" customWidth="1"/>
    <col min="1291" max="1531" width="8" style="109"/>
    <col min="1532" max="1532" width="40.5703125" style="109" customWidth="1"/>
    <col min="1533" max="1534" width="8" style="109" customWidth="1"/>
    <col min="1535" max="1535" width="13.28515625" style="109" customWidth="1"/>
    <col min="1536" max="1536" width="13.5703125" style="109" customWidth="1"/>
    <col min="1537" max="1537" width="13.85546875" style="109" customWidth="1"/>
    <col min="1538" max="1538" width="13.140625" style="109" customWidth="1"/>
    <col min="1539" max="1539" width="13" style="109" customWidth="1"/>
    <col min="1540" max="1540" width="10.5703125" style="109" customWidth="1"/>
    <col min="1541" max="1541" width="12.5703125" style="109" customWidth="1"/>
    <col min="1542" max="1542" width="8" style="109" customWidth="1"/>
    <col min="1543" max="1544" width="11.85546875" style="109" customWidth="1"/>
    <col min="1545" max="1545" width="12" style="109" customWidth="1"/>
    <col min="1546" max="1546" width="12.5703125" style="109" customWidth="1"/>
    <col min="1547" max="1787" width="8" style="109"/>
    <col min="1788" max="1788" width="40.5703125" style="109" customWidth="1"/>
    <col min="1789" max="1790" width="8" style="109" customWidth="1"/>
    <col min="1791" max="1791" width="13.28515625" style="109" customWidth="1"/>
    <col min="1792" max="1792" width="13.5703125" style="109" customWidth="1"/>
    <col min="1793" max="1793" width="13.85546875" style="109" customWidth="1"/>
    <col min="1794" max="1794" width="13.140625" style="109" customWidth="1"/>
    <col min="1795" max="1795" width="13" style="109" customWidth="1"/>
    <col min="1796" max="1796" width="10.5703125" style="109" customWidth="1"/>
    <col min="1797" max="1797" width="12.5703125" style="109" customWidth="1"/>
    <col min="1798" max="1798" width="8" style="109" customWidth="1"/>
    <col min="1799" max="1800" width="11.85546875" style="109" customWidth="1"/>
    <col min="1801" max="1801" width="12" style="109" customWidth="1"/>
    <col min="1802" max="1802" width="12.5703125" style="109" customWidth="1"/>
    <col min="1803" max="2043" width="8" style="109"/>
    <col min="2044" max="2044" width="40.5703125" style="109" customWidth="1"/>
    <col min="2045" max="2046" width="8" style="109" customWidth="1"/>
    <col min="2047" max="2047" width="13.28515625" style="109" customWidth="1"/>
    <col min="2048" max="2048" width="13.5703125" style="109" customWidth="1"/>
    <col min="2049" max="2049" width="13.85546875" style="109" customWidth="1"/>
    <col min="2050" max="2050" width="13.140625" style="109" customWidth="1"/>
    <col min="2051" max="2051" width="13" style="109" customWidth="1"/>
    <col min="2052" max="2052" width="10.5703125" style="109" customWidth="1"/>
    <col min="2053" max="2053" width="12.5703125" style="109" customWidth="1"/>
    <col min="2054" max="2054" width="8" style="109" customWidth="1"/>
    <col min="2055" max="2056" width="11.85546875" style="109" customWidth="1"/>
    <col min="2057" max="2057" width="12" style="109" customWidth="1"/>
    <col min="2058" max="2058" width="12.5703125" style="109" customWidth="1"/>
    <col min="2059" max="2299" width="8" style="109"/>
    <col min="2300" max="2300" width="40.5703125" style="109" customWidth="1"/>
    <col min="2301" max="2302" width="8" style="109" customWidth="1"/>
    <col min="2303" max="2303" width="13.28515625" style="109" customWidth="1"/>
    <col min="2304" max="2304" width="13.5703125" style="109" customWidth="1"/>
    <col min="2305" max="2305" width="13.85546875" style="109" customWidth="1"/>
    <col min="2306" max="2306" width="13.140625" style="109" customWidth="1"/>
    <col min="2307" max="2307" width="13" style="109" customWidth="1"/>
    <col min="2308" max="2308" width="10.5703125" style="109" customWidth="1"/>
    <col min="2309" max="2309" width="12.5703125" style="109" customWidth="1"/>
    <col min="2310" max="2310" width="8" style="109" customWidth="1"/>
    <col min="2311" max="2312" width="11.85546875" style="109" customWidth="1"/>
    <col min="2313" max="2313" width="12" style="109" customWidth="1"/>
    <col min="2314" max="2314" width="12.5703125" style="109" customWidth="1"/>
    <col min="2315" max="2555" width="8" style="109"/>
    <col min="2556" max="2556" width="40.5703125" style="109" customWidth="1"/>
    <col min="2557" max="2558" width="8" style="109" customWidth="1"/>
    <col min="2559" max="2559" width="13.28515625" style="109" customWidth="1"/>
    <col min="2560" max="2560" width="13.5703125" style="109" customWidth="1"/>
    <col min="2561" max="2561" width="13.85546875" style="109" customWidth="1"/>
    <col min="2562" max="2562" width="13.140625" style="109" customWidth="1"/>
    <col min="2563" max="2563" width="13" style="109" customWidth="1"/>
    <col min="2564" max="2564" width="10.5703125" style="109" customWidth="1"/>
    <col min="2565" max="2565" width="12.5703125" style="109" customWidth="1"/>
    <col min="2566" max="2566" width="8" style="109" customWidth="1"/>
    <col min="2567" max="2568" width="11.85546875" style="109" customWidth="1"/>
    <col min="2569" max="2569" width="12" style="109" customWidth="1"/>
    <col min="2570" max="2570" width="12.5703125" style="109" customWidth="1"/>
    <col min="2571" max="2811" width="8" style="109"/>
    <col min="2812" max="2812" width="40.5703125" style="109" customWidth="1"/>
    <col min="2813" max="2814" width="8" style="109" customWidth="1"/>
    <col min="2815" max="2815" width="13.28515625" style="109" customWidth="1"/>
    <col min="2816" max="2816" width="13.5703125" style="109" customWidth="1"/>
    <col min="2817" max="2817" width="13.85546875" style="109" customWidth="1"/>
    <col min="2818" max="2818" width="13.140625" style="109" customWidth="1"/>
    <col min="2819" max="2819" width="13" style="109" customWidth="1"/>
    <col min="2820" max="2820" width="10.5703125" style="109" customWidth="1"/>
    <col min="2821" max="2821" width="12.5703125" style="109" customWidth="1"/>
    <col min="2822" max="2822" width="8" style="109" customWidth="1"/>
    <col min="2823" max="2824" width="11.85546875" style="109" customWidth="1"/>
    <col min="2825" max="2825" width="12" style="109" customWidth="1"/>
    <col min="2826" max="2826" width="12.5703125" style="109" customWidth="1"/>
    <col min="2827" max="3067" width="8" style="109"/>
    <col min="3068" max="3068" width="40.5703125" style="109" customWidth="1"/>
    <col min="3069" max="3070" width="8" style="109" customWidth="1"/>
    <col min="3071" max="3071" width="13.28515625" style="109" customWidth="1"/>
    <col min="3072" max="3072" width="13.5703125" style="109" customWidth="1"/>
    <col min="3073" max="3073" width="13.85546875" style="109" customWidth="1"/>
    <col min="3074" max="3074" width="13.140625" style="109" customWidth="1"/>
    <col min="3075" max="3075" width="13" style="109" customWidth="1"/>
    <col min="3076" max="3076" width="10.5703125" style="109" customWidth="1"/>
    <col min="3077" max="3077" width="12.5703125" style="109" customWidth="1"/>
    <col min="3078" max="3078" width="8" style="109" customWidth="1"/>
    <col min="3079" max="3080" width="11.85546875" style="109" customWidth="1"/>
    <col min="3081" max="3081" width="12" style="109" customWidth="1"/>
    <col min="3082" max="3082" width="12.5703125" style="109" customWidth="1"/>
    <col min="3083" max="3323" width="8" style="109"/>
    <col min="3324" max="3324" width="40.5703125" style="109" customWidth="1"/>
    <col min="3325" max="3326" width="8" style="109" customWidth="1"/>
    <col min="3327" max="3327" width="13.28515625" style="109" customWidth="1"/>
    <col min="3328" max="3328" width="13.5703125" style="109" customWidth="1"/>
    <col min="3329" max="3329" width="13.85546875" style="109" customWidth="1"/>
    <col min="3330" max="3330" width="13.140625" style="109" customWidth="1"/>
    <col min="3331" max="3331" width="13" style="109" customWidth="1"/>
    <col min="3332" max="3332" width="10.5703125" style="109" customWidth="1"/>
    <col min="3333" max="3333" width="12.5703125" style="109" customWidth="1"/>
    <col min="3334" max="3334" width="8" style="109" customWidth="1"/>
    <col min="3335" max="3336" width="11.85546875" style="109" customWidth="1"/>
    <col min="3337" max="3337" width="12" style="109" customWidth="1"/>
    <col min="3338" max="3338" width="12.5703125" style="109" customWidth="1"/>
    <col min="3339" max="3579" width="8" style="109"/>
    <col min="3580" max="3580" width="40.5703125" style="109" customWidth="1"/>
    <col min="3581" max="3582" width="8" style="109" customWidth="1"/>
    <col min="3583" max="3583" width="13.28515625" style="109" customWidth="1"/>
    <col min="3584" max="3584" width="13.5703125" style="109" customWidth="1"/>
    <col min="3585" max="3585" width="13.85546875" style="109" customWidth="1"/>
    <col min="3586" max="3586" width="13.140625" style="109" customWidth="1"/>
    <col min="3587" max="3587" width="13" style="109" customWidth="1"/>
    <col min="3588" max="3588" width="10.5703125" style="109" customWidth="1"/>
    <col min="3589" max="3589" width="12.5703125" style="109" customWidth="1"/>
    <col min="3590" max="3590" width="8" style="109" customWidth="1"/>
    <col min="3591" max="3592" width="11.85546875" style="109" customWidth="1"/>
    <col min="3593" max="3593" width="12" style="109" customWidth="1"/>
    <col min="3594" max="3594" width="12.5703125" style="109" customWidth="1"/>
    <col min="3595" max="3835" width="8" style="109"/>
    <col min="3836" max="3836" width="40.5703125" style="109" customWidth="1"/>
    <col min="3837" max="3838" width="8" style="109" customWidth="1"/>
    <col min="3839" max="3839" width="13.28515625" style="109" customWidth="1"/>
    <col min="3840" max="3840" width="13.5703125" style="109" customWidth="1"/>
    <col min="3841" max="3841" width="13.85546875" style="109" customWidth="1"/>
    <col min="3842" max="3842" width="13.140625" style="109" customWidth="1"/>
    <col min="3843" max="3843" width="13" style="109" customWidth="1"/>
    <col min="3844" max="3844" width="10.5703125" style="109" customWidth="1"/>
    <col min="3845" max="3845" width="12.5703125" style="109" customWidth="1"/>
    <col min="3846" max="3846" width="8" style="109" customWidth="1"/>
    <col min="3847" max="3848" width="11.85546875" style="109" customWidth="1"/>
    <col min="3849" max="3849" width="12" style="109" customWidth="1"/>
    <col min="3850" max="3850" width="12.5703125" style="109" customWidth="1"/>
    <col min="3851" max="4091" width="8" style="109"/>
    <col min="4092" max="4092" width="40.5703125" style="109" customWidth="1"/>
    <col min="4093" max="4094" width="8" style="109" customWidth="1"/>
    <col min="4095" max="4095" width="13.28515625" style="109" customWidth="1"/>
    <col min="4096" max="4096" width="13.5703125" style="109" customWidth="1"/>
    <col min="4097" max="4097" width="13.85546875" style="109" customWidth="1"/>
    <col min="4098" max="4098" width="13.140625" style="109" customWidth="1"/>
    <col min="4099" max="4099" width="13" style="109" customWidth="1"/>
    <col min="4100" max="4100" width="10.5703125" style="109" customWidth="1"/>
    <col min="4101" max="4101" width="12.5703125" style="109" customWidth="1"/>
    <col min="4102" max="4102" width="8" style="109" customWidth="1"/>
    <col min="4103" max="4104" width="11.85546875" style="109" customWidth="1"/>
    <col min="4105" max="4105" width="12" style="109" customWidth="1"/>
    <col min="4106" max="4106" width="12.5703125" style="109" customWidth="1"/>
    <col min="4107" max="4347" width="8" style="109"/>
    <col min="4348" max="4348" width="40.5703125" style="109" customWidth="1"/>
    <col min="4349" max="4350" width="8" style="109" customWidth="1"/>
    <col min="4351" max="4351" width="13.28515625" style="109" customWidth="1"/>
    <col min="4352" max="4352" width="13.5703125" style="109" customWidth="1"/>
    <col min="4353" max="4353" width="13.85546875" style="109" customWidth="1"/>
    <col min="4354" max="4354" width="13.140625" style="109" customWidth="1"/>
    <col min="4355" max="4355" width="13" style="109" customWidth="1"/>
    <col min="4356" max="4356" width="10.5703125" style="109" customWidth="1"/>
    <col min="4357" max="4357" width="12.5703125" style="109" customWidth="1"/>
    <col min="4358" max="4358" width="8" style="109" customWidth="1"/>
    <col min="4359" max="4360" width="11.85546875" style="109" customWidth="1"/>
    <col min="4361" max="4361" width="12" style="109" customWidth="1"/>
    <col min="4362" max="4362" width="12.5703125" style="109" customWidth="1"/>
    <col min="4363" max="4603" width="8" style="109"/>
    <col min="4604" max="4604" width="40.5703125" style="109" customWidth="1"/>
    <col min="4605" max="4606" width="8" style="109" customWidth="1"/>
    <col min="4607" max="4607" width="13.28515625" style="109" customWidth="1"/>
    <col min="4608" max="4608" width="13.5703125" style="109" customWidth="1"/>
    <col min="4609" max="4609" width="13.85546875" style="109" customWidth="1"/>
    <col min="4610" max="4610" width="13.140625" style="109" customWidth="1"/>
    <col min="4611" max="4611" width="13" style="109" customWidth="1"/>
    <col min="4612" max="4612" width="10.5703125" style="109" customWidth="1"/>
    <col min="4613" max="4613" width="12.5703125" style="109" customWidth="1"/>
    <col min="4614" max="4614" width="8" style="109" customWidth="1"/>
    <col min="4615" max="4616" width="11.85546875" style="109" customWidth="1"/>
    <col min="4617" max="4617" width="12" style="109" customWidth="1"/>
    <col min="4618" max="4618" width="12.5703125" style="109" customWidth="1"/>
    <col min="4619" max="4859" width="8" style="109"/>
    <col min="4860" max="4860" width="40.5703125" style="109" customWidth="1"/>
    <col min="4861" max="4862" width="8" style="109" customWidth="1"/>
    <col min="4863" max="4863" width="13.28515625" style="109" customWidth="1"/>
    <col min="4864" max="4864" width="13.5703125" style="109" customWidth="1"/>
    <col min="4865" max="4865" width="13.85546875" style="109" customWidth="1"/>
    <col min="4866" max="4866" width="13.140625" style="109" customWidth="1"/>
    <col min="4867" max="4867" width="13" style="109" customWidth="1"/>
    <col min="4868" max="4868" width="10.5703125" style="109" customWidth="1"/>
    <col min="4869" max="4869" width="12.5703125" style="109" customWidth="1"/>
    <col min="4870" max="4870" width="8" style="109" customWidth="1"/>
    <col min="4871" max="4872" width="11.85546875" style="109" customWidth="1"/>
    <col min="4873" max="4873" width="12" style="109" customWidth="1"/>
    <col min="4874" max="4874" width="12.5703125" style="109" customWidth="1"/>
    <col min="4875" max="5115" width="8" style="109"/>
    <col min="5116" max="5116" width="40.5703125" style="109" customWidth="1"/>
    <col min="5117" max="5118" width="8" style="109" customWidth="1"/>
    <col min="5119" max="5119" width="13.28515625" style="109" customWidth="1"/>
    <col min="5120" max="5120" width="13.5703125" style="109" customWidth="1"/>
    <col min="5121" max="5121" width="13.85546875" style="109" customWidth="1"/>
    <col min="5122" max="5122" width="13.140625" style="109" customWidth="1"/>
    <col min="5123" max="5123" width="13" style="109" customWidth="1"/>
    <col min="5124" max="5124" width="10.5703125" style="109" customWidth="1"/>
    <col min="5125" max="5125" width="12.5703125" style="109" customWidth="1"/>
    <col min="5126" max="5126" width="8" style="109" customWidth="1"/>
    <col min="5127" max="5128" width="11.85546875" style="109" customWidth="1"/>
    <col min="5129" max="5129" width="12" style="109" customWidth="1"/>
    <col min="5130" max="5130" width="12.5703125" style="109" customWidth="1"/>
    <col min="5131" max="5371" width="8" style="109"/>
    <col min="5372" max="5372" width="40.5703125" style="109" customWidth="1"/>
    <col min="5373" max="5374" width="8" style="109" customWidth="1"/>
    <col min="5375" max="5375" width="13.28515625" style="109" customWidth="1"/>
    <col min="5376" max="5376" width="13.5703125" style="109" customWidth="1"/>
    <col min="5377" max="5377" width="13.85546875" style="109" customWidth="1"/>
    <col min="5378" max="5378" width="13.140625" style="109" customWidth="1"/>
    <col min="5379" max="5379" width="13" style="109" customWidth="1"/>
    <col min="5380" max="5380" width="10.5703125" style="109" customWidth="1"/>
    <col min="5381" max="5381" width="12.5703125" style="109" customWidth="1"/>
    <col min="5382" max="5382" width="8" style="109" customWidth="1"/>
    <col min="5383" max="5384" width="11.85546875" style="109" customWidth="1"/>
    <col min="5385" max="5385" width="12" style="109" customWidth="1"/>
    <col min="5386" max="5386" width="12.5703125" style="109" customWidth="1"/>
    <col min="5387" max="5627" width="8" style="109"/>
    <col min="5628" max="5628" width="40.5703125" style="109" customWidth="1"/>
    <col min="5629" max="5630" width="8" style="109" customWidth="1"/>
    <col min="5631" max="5631" width="13.28515625" style="109" customWidth="1"/>
    <col min="5632" max="5632" width="13.5703125" style="109" customWidth="1"/>
    <col min="5633" max="5633" width="13.85546875" style="109" customWidth="1"/>
    <col min="5634" max="5634" width="13.140625" style="109" customWidth="1"/>
    <col min="5635" max="5635" width="13" style="109" customWidth="1"/>
    <col min="5636" max="5636" width="10.5703125" style="109" customWidth="1"/>
    <col min="5637" max="5637" width="12.5703125" style="109" customWidth="1"/>
    <col min="5638" max="5638" width="8" style="109" customWidth="1"/>
    <col min="5639" max="5640" width="11.85546875" style="109" customWidth="1"/>
    <col min="5641" max="5641" width="12" style="109" customWidth="1"/>
    <col min="5642" max="5642" width="12.5703125" style="109" customWidth="1"/>
    <col min="5643" max="5883" width="8" style="109"/>
    <col min="5884" max="5884" width="40.5703125" style="109" customWidth="1"/>
    <col min="5885" max="5886" width="8" style="109" customWidth="1"/>
    <col min="5887" max="5887" width="13.28515625" style="109" customWidth="1"/>
    <col min="5888" max="5888" width="13.5703125" style="109" customWidth="1"/>
    <col min="5889" max="5889" width="13.85546875" style="109" customWidth="1"/>
    <col min="5890" max="5890" width="13.140625" style="109" customWidth="1"/>
    <col min="5891" max="5891" width="13" style="109" customWidth="1"/>
    <col min="5892" max="5892" width="10.5703125" style="109" customWidth="1"/>
    <col min="5893" max="5893" width="12.5703125" style="109" customWidth="1"/>
    <col min="5894" max="5894" width="8" style="109" customWidth="1"/>
    <col min="5895" max="5896" width="11.85546875" style="109" customWidth="1"/>
    <col min="5897" max="5897" width="12" style="109" customWidth="1"/>
    <col min="5898" max="5898" width="12.5703125" style="109" customWidth="1"/>
    <col min="5899" max="6139" width="8" style="109"/>
    <col min="6140" max="6140" width="40.5703125" style="109" customWidth="1"/>
    <col min="6141" max="6142" width="8" style="109" customWidth="1"/>
    <col min="6143" max="6143" width="13.28515625" style="109" customWidth="1"/>
    <col min="6144" max="6144" width="13.5703125" style="109" customWidth="1"/>
    <col min="6145" max="6145" width="13.85546875" style="109" customWidth="1"/>
    <col min="6146" max="6146" width="13.140625" style="109" customWidth="1"/>
    <col min="6147" max="6147" width="13" style="109" customWidth="1"/>
    <col min="6148" max="6148" width="10.5703125" style="109" customWidth="1"/>
    <col min="6149" max="6149" width="12.5703125" style="109" customWidth="1"/>
    <col min="6150" max="6150" width="8" style="109" customWidth="1"/>
    <col min="6151" max="6152" width="11.85546875" style="109" customWidth="1"/>
    <col min="6153" max="6153" width="12" style="109" customWidth="1"/>
    <col min="6154" max="6154" width="12.5703125" style="109" customWidth="1"/>
    <col min="6155" max="6395" width="8" style="109"/>
    <col min="6396" max="6396" width="40.5703125" style="109" customWidth="1"/>
    <col min="6397" max="6398" width="8" style="109" customWidth="1"/>
    <col min="6399" max="6399" width="13.28515625" style="109" customWidth="1"/>
    <col min="6400" max="6400" width="13.5703125" style="109" customWidth="1"/>
    <col min="6401" max="6401" width="13.85546875" style="109" customWidth="1"/>
    <col min="6402" max="6402" width="13.140625" style="109" customWidth="1"/>
    <col min="6403" max="6403" width="13" style="109" customWidth="1"/>
    <col min="6404" max="6404" width="10.5703125" style="109" customWidth="1"/>
    <col min="6405" max="6405" width="12.5703125" style="109" customWidth="1"/>
    <col min="6406" max="6406" width="8" style="109" customWidth="1"/>
    <col min="6407" max="6408" width="11.85546875" style="109" customWidth="1"/>
    <col min="6409" max="6409" width="12" style="109" customWidth="1"/>
    <col min="6410" max="6410" width="12.5703125" style="109" customWidth="1"/>
    <col min="6411" max="6651" width="8" style="109"/>
    <col min="6652" max="6652" width="40.5703125" style="109" customWidth="1"/>
    <col min="6653" max="6654" width="8" style="109" customWidth="1"/>
    <col min="6655" max="6655" width="13.28515625" style="109" customWidth="1"/>
    <col min="6656" max="6656" width="13.5703125" style="109" customWidth="1"/>
    <col min="6657" max="6657" width="13.85546875" style="109" customWidth="1"/>
    <col min="6658" max="6658" width="13.140625" style="109" customWidth="1"/>
    <col min="6659" max="6659" width="13" style="109" customWidth="1"/>
    <col min="6660" max="6660" width="10.5703125" style="109" customWidth="1"/>
    <col min="6661" max="6661" width="12.5703125" style="109" customWidth="1"/>
    <col min="6662" max="6662" width="8" style="109" customWidth="1"/>
    <col min="6663" max="6664" width="11.85546875" style="109" customWidth="1"/>
    <col min="6665" max="6665" width="12" style="109" customWidth="1"/>
    <col min="6666" max="6666" width="12.5703125" style="109" customWidth="1"/>
    <col min="6667" max="6907" width="8" style="109"/>
    <col min="6908" max="6908" width="40.5703125" style="109" customWidth="1"/>
    <col min="6909" max="6910" width="8" style="109" customWidth="1"/>
    <col min="6911" max="6911" width="13.28515625" style="109" customWidth="1"/>
    <col min="6912" max="6912" width="13.5703125" style="109" customWidth="1"/>
    <col min="6913" max="6913" width="13.85546875" style="109" customWidth="1"/>
    <col min="6914" max="6914" width="13.140625" style="109" customWidth="1"/>
    <col min="6915" max="6915" width="13" style="109" customWidth="1"/>
    <col min="6916" max="6916" width="10.5703125" style="109" customWidth="1"/>
    <col min="6917" max="6917" width="12.5703125" style="109" customWidth="1"/>
    <col min="6918" max="6918" width="8" style="109" customWidth="1"/>
    <col min="6919" max="6920" width="11.85546875" style="109" customWidth="1"/>
    <col min="6921" max="6921" width="12" style="109" customWidth="1"/>
    <col min="6922" max="6922" width="12.5703125" style="109" customWidth="1"/>
    <col min="6923" max="7163" width="8" style="109"/>
    <col min="7164" max="7164" width="40.5703125" style="109" customWidth="1"/>
    <col min="7165" max="7166" width="8" style="109" customWidth="1"/>
    <col min="7167" max="7167" width="13.28515625" style="109" customWidth="1"/>
    <col min="7168" max="7168" width="13.5703125" style="109" customWidth="1"/>
    <col min="7169" max="7169" width="13.85546875" style="109" customWidth="1"/>
    <col min="7170" max="7170" width="13.140625" style="109" customWidth="1"/>
    <col min="7171" max="7171" width="13" style="109" customWidth="1"/>
    <col min="7172" max="7172" width="10.5703125" style="109" customWidth="1"/>
    <col min="7173" max="7173" width="12.5703125" style="109" customWidth="1"/>
    <col min="7174" max="7174" width="8" style="109" customWidth="1"/>
    <col min="7175" max="7176" width="11.85546875" style="109" customWidth="1"/>
    <col min="7177" max="7177" width="12" style="109" customWidth="1"/>
    <col min="7178" max="7178" width="12.5703125" style="109" customWidth="1"/>
    <col min="7179" max="7419" width="8" style="109"/>
    <col min="7420" max="7420" width="40.5703125" style="109" customWidth="1"/>
    <col min="7421" max="7422" width="8" style="109" customWidth="1"/>
    <col min="7423" max="7423" width="13.28515625" style="109" customWidth="1"/>
    <col min="7424" max="7424" width="13.5703125" style="109" customWidth="1"/>
    <col min="7425" max="7425" width="13.85546875" style="109" customWidth="1"/>
    <col min="7426" max="7426" width="13.140625" style="109" customWidth="1"/>
    <col min="7427" max="7427" width="13" style="109" customWidth="1"/>
    <col min="7428" max="7428" width="10.5703125" style="109" customWidth="1"/>
    <col min="7429" max="7429" width="12.5703125" style="109" customWidth="1"/>
    <col min="7430" max="7430" width="8" style="109" customWidth="1"/>
    <col min="7431" max="7432" width="11.85546875" style="109" customWidth="1"/>
    <col min="7433" max="7433" width="12" style="109" customWidth="1"/>
    <col min="7434" max="7434" width="12.5703125" style="109" customWidth="1"/>
    <col min="7435" max="7675" width="8" style="109"/>
    <col min="7676" max="7676" width="40.5703125" style="109" customWidth="1"/>
    <col min="7677" max="7678" width="8" style="109" customWidth="1"/>
    <col min="7679" max="7679" width="13.28515625" style="109" customWidth="1"/>
    <col min="7680" max="7680" width="13.5703125" style="109" customWidth="1"/>
    <col min="7681" max="7681" width="13.85546875" style="109" customWidth="1"/>
    <col min="7682" max="7682" width="13.140625" style="109" customWidth="1"/>
    <col min="7683" max="7683" width="13" style="109" customWidth="1"/>
    <col min="7684" max="7684" width="10.5703125" style="109" customWidth="1"/>
    <col min="7685" max="7685" width="12.5703125" style="109" customWidth="1"/>
    <col min="7686" max="7686" width="8" style="109" customWidth="1"/>
    <col min="7687" max="7688" width="11.85546875" style="109" customWidth="1"/>
    <col min="7689" max="7689" width="12" style="109" customWidth="1"/>
    <col min="7690" max="7690" width="12.5703125" style="109" customWidth="1"/>
    <col min="7691" max="7931" width="8" style="109"/>
    <col min="7932" max="7932" width="40.5703125" style="109" customWidth="1"/>
    <col min="7933" max="7934" width="8" style="109" customWidth="1"/>
    <col min="7935" max="7935" width="13.28515625" style="109" customWidth="1"/>
    <col min="7936" max="7936" width="13.5703125" style="109" customWidth="1"/>
    <col min="7937" max="7937" width="13.85546875" style="109" customWidth="1"/>
    <col min="7938" max="7938" width="13.140625" style="109" customWidth="1"/>
    <col min="7939" max="7939" width="13" style="109" customWidth="1"/>
    <col min="7940" max="7940" width="10.5703125" style="109" customWidth="1"/>
    <col min="7941" max="7941" width="12.5703125" style="109" customWidth="1"/>
    <col min="7942" max="7942" width="8" style="109" customWidth="1"/>
    <col min="7943" max="7944" width="11.85546875" style="109" customWidth="1"/>
    <col min="7945" max="7945" width="12" style="109" customWidth="1"/>
    <col min="7946" max="7946" width="12.5703125" style="109" customWidth="1"/>
    <col min="7947" max="8187" width="8" style="109"/>
    <col min="8188" max="8188" width="40.5703125" style="109" customWidth="1"/>
    <col min="8189" max="8190" width="8" style="109" customWidth="1"/>
    <col min="8191" max="8191" width="13.28515625" style="109" customWidth="1"/>
    <col min="8192" max="8192" width="13.5703125" style="109" customWidth="1"/>
    <col min="8193" max="8193" width="13.85546875" style="109" customWidth="1"/>
    <col min="8194" max="8194" width="13.140625" style="109" customWidth="1"/>
    <col min="8195" max="8195" width="13" style="109" customWidth="1"/>
    <col min="8196" max="8196" width="10.5703125" style="109" customWidth="1"/>
    <col min="8197" max="8197" width="12.5703125" style="109" customWidth="1"/>
    <col min="8198" max="8198" width="8" style="109" customWidth="1"/>
    <col min="8199" max="8200" width="11.85546875" style="109" customWidth="1"/>
    <col min="8201" max="8201" width="12" style="109" customWidth="1"/>
    <col min="8202" max="8202" width="12.5703125" style="109" customWidth="1"/>
    <col min="8203" max="8443" width="8" style="109"/>
    <col min="8444" max="8444" width="40.5703125" style="109" customWidth="1"/>
    <col min="8445" max="8446" width="8" style="109" customWidth="1"/>
    <col min="8447" max="8447" width="13.28515625" style="109" customWidth="1"/>
    <col min="8448" max="8448" width="13.5703125" style="109" customWidth="1"/>
    <col min="8449" max="8449" width="13.85546875" style="109" customWidth="1"/>
    <col min="8450" max="8450" width="13.140625" style="109" customWidth="1"/>
    <col min="8451" max="8451" width="13" style="109" customWidth="1"/>
    <col min="8452" max="8452" width="10.5703125" style="109" customWidth="1"/>
    <col min="8453" max="8453" width="12.5703125" style="109" customWidth="1"/>
    <col min="8454" max="8454" width="8" style="109" customWidth="1"/>
    <col min="8455" max="8456" width="11.85546875" style="109" customWidth="1"/>
    <col min="8457" max="8457" width="12" style="109" customWidth="1"/>
    <col min="8458" max="8458" width="12.5703125" style="109" customWidth="1"/>
    <col min="8459" max="8699" width="8" style="109"/>
    <col min="8700" max="8700" width="40.5703125" style="109" customWidth="1"/>
    <col min="8701" max="8702" width="8" style="109" customWidth="1"/>
    <col min="8703" max="8703" width="13.28515625" style="109" customWidth="1"/>
    <col min="8704" max="8704" width="13.5703125" style="109" customWidth="1"/>
    <col min="8705" max="8705" width="13.85546875" style="109" customWidth="1"/>
    <col min="8706" max="8706" width="13.140625" style="109" customWidth="1"/>
    <col min="8707" max="8707" width="13" style="109" customWidth="1"/>
    <col min="8708" max="8708" width="10.5703125" style="109" customWidth="1"/>
    <col min="8709" max="8709" width="12.5703125" style="109" customWidth="1"/>
    <col min="8710" max="8710" width="8" style="109" customWidth="1"/>
    <col min="8711" max="8712" width="11.85546875" style="109" customWidth="1"/>
    <col min="8713" max="8713" width="12" style="109" customWidth="1"/>
    <col min="8714" max="8714" width="12.5703125" style="109" customWidth="1"/>
    <col min="8715" max="8955" width="8" style="109"/>
    <col min="8956" max="8956" width="40.5703125" style="109" customWidth="1"/>
    <col min="8957" max="8958" width="8" style="109" customWidth="1"/>
    <col min="8959" max="8959" width="13.28515625" style="109" customWidth="1"/>
    <col min="8960" max="8960" width="13.5703125" style="109" customWidth="1"/>
    <col min="8961" max="8961" width="13.85546875" style="109" customWidth="1"/>
    <col min="8962" max="8962" width="13.140625" style="109" customWidth="1"/>
    <col min="8963" max="8963" width="13" style="109" customWidth="1"/>
    <col min="8964" max="8964" width="10.5703125" style="109" customWidth="1"/>
    <col min="8965" max="8965" width="12.5703125" style="109" customWidth="1"/>
    <col min="8966" max="8966" width="8" style="109" customWidth="1"/>
    <col min="8967" max="8968" width="11.85546875" style="109" customWidth="1"/>
    <col min="8969" max="8969" width="12" style="109" customWidth="1"/>
    <col min="8970" max="8970" width="12.5703125" style="109" customWidth="1"/>
    <col min="8971" max="9211" width="8" style="109"/>
    <col min="9212" max="9212" width="40.5703125" style="109" customWidth="1"/>
    <col min="9213" max="9214" width="8" style="109" customWidth="1"/>
    <col min="9215" max="9215" width="13.28515625" style="109" customWidth="1"/>
    <col min="9216" max="9216" width="13.5703125" style="109" customWidth="1"/>
    <col min="9217" max="9217" width="13.85546875" style="109" customWidth="1"/>
    <col min="9218" max="9218" width="13.140625" style="109" customWidth="1"/>
    <col min="9219" max="9219" width="13" style="109" customWidth="1"/>
    <col min="9220" max="9220" width="10.5703125" style="109" customWidth="1"/>
    <col min="9221" max="9221" width="12.5703125" style="109" customWidth="1"/>
    <col min="9222" max="9222" width="8" style="109" customWidth="1"/>
    <col min="9223" max="9224" width="11.85546875" style="109" customWidth="1"/>
    <col min="9225" max="9225" width="12" style="109" customWidth="1"/>
    <col min="9226" max="9226" width="12.5703125" style="109" customWidth="1"/>
    <col min="9227" max="9467" width="8" style="109"/>
    <col min="9468" max="9468" width="40.5703125" style="109" customWidth="1"/>
    <col min="9469" max="9470" width="8" style="109" customWidth="1"/>
    <col min="9471" max="9471" width="13.28515625" style="109" customWidth="1"/>
    <col min="9472" max="9472" width="13.5703125" style="109" customWidth="1"/>
    <col min="9473" max="9473" width="13.85546875" style="109" customWidth="1"/>
    <col min="9474" max="9474" width="13.140625" style="109" customWidth="1"/>
    <col min="9475" max="9475" width="13" style="109" customWidth="1"/>
    <col min="9476" max="9476" width="10.5703125" style="109" customWidth="1"/>
    <col min="9477" max="9477" width="12.5703125" style="109" customWidth="1"/>
    <col min="9478" max="9478" width="8" style="109" customWidth="1"/>
    <col min="9479" max="9480" width="11.85546875" style="109" customWidth="1"/>
    <col min="9481" max="9481" width="12" style="109" customWidth="1"/>
    <col min="9482" max="9482" width="12.5703125" style="109" customWidth="1"/>
    <col min="9483" max="9723" width="8" style="109"/>
    <col min="9724" max="9724" width="40.5703125" style="109" customWidth="1"/>
    <col min="9725" max="9726" width="8" style="109" customWidth="1"/>
    <col min="9727" max="9727" width="13.28515625" style="109" customWidth="1"/>
    <col min="9728" max="9728" width="13.5703125" style="109" customWidth="1"/>
    <col min="9729" max="9729" width="13.85546875" style="109" customWidth="1"/>
    <col min="9730" max="9730" width="13.140625" style="109" customWidth="1"/>
    <col min="9731" max="9731" width="13" style="109" customWidth="1"/>
    <col min="9732" max="9732" width="10.5703125" style="109" customWidth="1"/>
    <col min="9733" max="9733" width="12.5703125" style="109" customWidth="1"/>
    <col min="9734" max="9734" width="8" style="109" customWidth="1"/>
    <col min="9735" max="9736" width="11.85546875" style="109" customWidth="1"/>
    <col min="9737" max="9737" width="12" style="109" customWidth="1"/>
    <col min="9738" max="9738" width="12.5703125" style="109" customWidth="1"/>
    <col min="9739" max="9979" width="8" style="109"/>
    <col min="9980" max="9980" width="40.5703125" style="109" customWidth="1"/>
    <col min="9981" max="9982" width="8" style="109" customWidth="1"/>
    <col min="9983" max="9983" width="13.28515625" style="109" customWidth="1"/>
    <col min="9984" max="9984" width="13.5703125" style="109" customWidth="1"/>
    <col min="9985" max="9985" width="13.85546875" style="109" customWidth="1"/>
    <col min="9986" max="9986" width="13.140625" style="109" customWidth="1"/>
    <col min="9987" max="9987" width="13" style="109" customWidth="1"/>
    <col min="9988" max="9988" width="10.5703125" style="109" customWidth="1"/>
    <col min="9989" max="9989" width="12.5703125" style="109" customWidth="1"/>
    <col min="9990" max="9990" width="8" style="109" customWidth="1"/>
    <col min="9991" max="9992" width="11.85546875" style="109" customWidth="1"/>
    <col min="9993" max="9993" width="12" style="109" customWidth="1"/>
    <col min="9994" max="9994" width="12.5703125" style="109" customWidth="1"/>
    <col min="9995" max="10235" width="8" style="109"/>
    <col min="10236" max="10236" width="40.5703125" style="109" customWidth="1"/>
    <col min="10237" max="10238" width="8" style="109" customWidth="1"/>
    <col min="10239" max="10239" width="13.28515625" style="109" customWidth="1"/>
    <col min="10240" max="10240" width="13.5703125" style="109" customWidth="1"/>
    <col min="10241" max="10241" width="13.85546875" style="109" customWidth="1"/>
    <col min="10242" max="10242" width="13.140625" style="109" customWidth="1"/>
    <col min="10243" max="10243" width="13" style="109" customWidth="1"/>
    <col min="10244" max="10244" width="10.5703125" style="109" customWidth="1"/>
    <col min="10245" max="10245" width="12.5703125" style="109" customWidth="1"/>
    <col min="10246" max="10246" width="8" style="109" customWidth="1"/>
    <col min="10247" max="10248" width="11.85546875" style="109" customWidth="1"/>
    <col min="10249" max="10249" width="12" style="109" customWidth="1"/>
    <col min="10250" max="10250" width="12.5703125" style="109" customWidth="1"/>
    <col min="10251" max="10491" width="8" style="109"/>
    <col min="10492" max="10492" width="40.5703125" style="109" customWidth="1"/>
    <col min="10493" max="10494" width="8" style="109" customWidth="1"/>
    <col min="10495" max="10495" width="13.28515625" style="109" customWidth="1"/>
    <col min="10496" max="10496" width="13.5703125" style="109" customWidth="1"/>
    <col min="10497" max="10497" width="13.85546875" style="109" customWidth="1"/>
    <col min="10498" max="10498" width="13.140625" style="109" customWidth="1"/>
    <col min="10499" max="10499" width="13" style="109" customWidth="1"/>
    <col min="10500" max="10500" width="10.5703125" style="109" customWidth="1"/>
    <col min="10501" max="10501" width="12.5703125" style="109" customWidth="1"/>
    <col min="10502" max="10502" width="8" style="109" customWidth="1"/>
    <col min="10503" max="10504" width="11.85546875" style="109" customWidth="1"/>
    <col min="10505" max="10505" width="12" style="109" customWidth="1"/>
    <col min="10506" max="10506" width="12.5703125" style="109" customWidth="1"/>
    <col min="10507" max="10747" width="8" style="109"/>
    <col min="10748" max="10748" width="40.5703125" style="109" customWidth="1"/>
    <col min="10749" max="10750" width="8" style="109" customWidth="1"/>
    <col min="10751" max="10751" width="13.28515625" style="109" customWidth="1"/>
    <col min="10752" max="10752" width="13.5703125" style="109" customWidth="1"/>
    <col min="10753" max="10753" width="13.85546875" style="109" customWidth="1"/>
    <col min="10754" max="10754" width="13.140625" style="109" customWidth="1"/>
    <col min="10755" max="10755" width="13" style="109" customWidth="1"/>
    <col min="10756" max="10756" width="10.5703125" style="109" customWidth="1"/>
    <col min="10757" max="10757" width="12.5703125" style="109" customWidth="1"/>
    <col min="10758" max="10758" width="8" style="109" customWidth="1"/>
    <col min="10759" max="10760" width="11.85546875" style="109" customWidth="1"/>
    <col min="10761" max="10761" width="12" style="109" customWidth="1"/>
    <col min="10762" max="10762" width="12.5703125" style="109" customWidth="1"/>
    <col min="10763" max="11003" width="8" style="109"/>
    <col min="11004" max="11004" width="40.5703125" style="109" customWidth="1"/>
    <col min="11005" max="11006" width="8" style="109" customWidth="1"/>
    <col min="11007" max="11007" width="13.28515625" style="109" customWidth="1"/>
    <col min="11008" max="11008" width="13.5703125" style="109" customWidth="1"/>
    <col min="11009" max="11009" width="13.85546875" style="109" customWidth="1"/>
    <col min="11010" max="11010" width="13.140625" style="109" customWidth="1"/>
    <col min="11011" max="11011" width="13" style="109" customWidth="1"/>
    <col min="11012" max="11012" width="10.5703125" style="109" customWidth="1"/>
    <col min="11013" max="11013" width="12.5703125" style="109" customWidth="1"/>
    <col min="11014" max="11014" width="8" style="109" customWidth="1"/>
    <col min="11015" max="11016" width="11.85546875" style="109" customWidth="1"/>
    <col min="11017" max="11017" width="12" style="109" customWidth="1"/>
    <col min="11018" max="11018" width="12.5703125" style="109" customWidth="1"/>
    <col min="11019" max="11259" width="8" style="109"/>
    <col min="11260" max="11260" width="40.5703125" style="109" customWidth="1"/>
    <col min="11261" max="11262" width="8" style="109" customWidth="1"/>
    <col min="11263" max="11263" width="13.28515625" style="109" customWidth="1"/>
    <col min="11264" max="11264" width="13.5703125" style="109" customWidth="1"/>
    <col min="11265" max="11265" width="13.85546875" style="109" customWidth="1"/>
    <col min="11266" max="11266" width="13.140625" style="109" customWidth="1"/>
    <col min="11267" max="11267" width="13" style="109" customWidth="1"/>
    <col min="11268" max="11268" width="10.5703125" style="109" customWidth="1"/>
    <col min="11269" max="11269" width="12.5703125" style="109" customWidth="1"/>
    <col min="11270" max="11270" width="8" style="109" customWidth="1"/>
    <col min="11271" max="11272" width="11.85546875" style="109" customWidth="1"/>
    <col min="11273" max="11273" width="12" style="109" customWidth="1"/>
    <col min="11274" max="11274" width="12.5703125" style="109" customWidth="1"/>
    <col min="11275" max="11515" width="8" style="109"/>
    <col min="11516" max="11516" width="40.5703125" style="109" customWidth="1"/>
    <col min="11517" max="11518" width="8" style="109" customWidth="1"/>
    <col min="11519" max="11519" width="13.28515625" style="109" customWidth="1"/>
    <col min="11520" max="11520" width="13.5703125" style="109" customWidth="1"/>
    <col min="11521" max="11521" width="13.85546875" style="109" customWidth="1"/>
    <col min="11522" max="11522" width="13.140625" style="109" customWidth="1"/>
    <col min="11523" max="11523" width="13" style="109" customWidth="1"/>
    <col min="11524" max="11524" width="10.5703125" style="109" customWidth="1"/>
    <col min="11525" max="11525" width="12.5703125" style="109" customWidth="1"/>
    <col min="11526" max="11526" width="8" style="109" customWidth="1"/>
    <col min="11527" max="11528" width="11.85546875" style="109" customWidth="1"/>
    <col min="11529" max="11529" width="12" style="109" customWidth="1"/>
    <col min="11530" max="11530" width="12.5703125" style="109" customWidth="1"/>
    <col min="11531" max="11771" width="8" style="109"/>
    <col min="11772" max="11772" width="40.5703125" style="109" customWidth="1"/>
    <col min="11773" max="11774" width="8" style="109" customWidth="1"/>
    <col min="11775" max="11775" width="13.28515625" style="109" customWidth="1"/>
    <col min="11776" max="11776" width="13.5703125" style="109" customWidth="1"/>
    <col min="11777" max="11777" width="13.85546875" style="109" customWidth="1"/>
    <col min="11778" max="11778" width="13.140625" style="109" customWidth="1"/>
    <col min="11779" max="11779" width="13" style="109" customWidth="1"/>
    <col min="11780" max="11780" width="10.5703125" style="109" customWidth="1"/>
    <col min="11781" max="11781" width="12.5703125" style="109" customWidth="1"/>
    <col min="11782" max="11782" width="8" style="109" customWidth="1"/>
    <col min="11783" max="11784" width="11.85546875" style="109" customWidth="1"/>
    <col min="11785" max="11785" width="12" style="109" customWidth="1"/>
    <col min="11786" max="11786" width="12.5703125" style="109" customWidth="1"/>
    <col min="11787" max="12027" width="8" style="109"/>
    <col min="12028" max="12028" width="40.5703125" style="109" customWidth="1"/>
    <col min="12029" max="12030" width="8" style="109" customWidth="1"/>
    <col min="12031" max="12031" width="13.28515625" style="109" customWidth="1"/>
    <col min="12032" max="12032" width="13.5703125" style="109" customWidth="1"/>
    <col min="12033" max="12033" width="13.85546875" style="109" customWidth="1"/>
    <col min="12034" max="12034" width="13.140625" style="109" customWidth="1"/>
    <col min="12035" max="12035" width="13" style="109" customWidth="1"/>
    <col min="12036" max="12036" width="10.5703125" style="109" customWidth="1"/>
    <col min="12037" max="12037" width="12.5703125" style="109" customWidth="1"/>
    <col min="12038" max="12038" width="8" style="109" customWidth="1"/>
    <col min="12039" max="12040" width="11.85546875" style="109" customWidth="1"/>
    <col min="12041" max="12041" width="12" style="109" customWidth="1"/>
    <col min="12042" max="12042" width="12.5703125" style="109" customWidth="1"/>
    <col min="12043" max="12283" width="8" style="109"/>
    <col min="12284" max="12284" width="40.5703125" style="109" customWidth="1"/>
    <col min="12285" max="12286" width="8" style="109" customWidth="1"/>
    <col min="12287" max="12287" width="13.28515625" style="109" customWidth="1"/>
    <col min="12288" max="12288" width="13.5703125" style="109" customWidth="1"/>
    <col min="12289" max="12289" width="13.85546875" style="109" customWidth="1"/>
    <col min="12290" max="12290" width="13.140625" style="109" customWidth="1"/>
    <col min="12291" max="12291" width="13" style="109" customWidth="1"/>
    <col min="12292" max="12292" width="10.5703125" style="109" customWidth="1"/>
    <col min="12293" max="12293" width="12.5703125" style="109" customWidth="1"/>
    <col min="12294" max="12294" width="8" style="109" customWidth="1"/>
    <col min="12295" max="12296" width="11.85546875" style="109" customWidth="1"/>
    <col min="12297" max="12297" width="12" style="109" customWidth="1"/>
    <col min="12298" max="12298" width="12.5703125" style="109" customWidth="1"/>
    <col min="12299" max="12539" width="8" style="109"/>
    <col min="12540" max="12540" width="40.5703125" style="109" customWidth="1"/>
    <col min="12541" max="12542" width="8" style="109" customWidth="1"/>
    <col min="12543" max="12543" width="13.28515625" style="109" customWidth="1"/>
    <col min="12544" max="12544" width="13.5703125" style="109" customWidth="1"/>
    <col min="12545" max="12545" width="13.85546875" style="109" customWidth="1"/>
    <col min="12546" max="12546" width="13.140625" style="109" customWidth="1"/>
    <col min="12547" max="12547" width="13" style="109" customWidth="1"/>
    <col min="12548" max="12548" width="10.5703125" style="109" customWidth="1"/>
    <col min="12549" max="12549" width="12.5703125" style="109" customWidth="1"/>
    <col min="12550" max="12550" width="8" style="109" customWidth="1"/>
    <col min="12551" max="12552" width="11.85546875" style="109" customWidth="1"/>
    <col min="12553" max="12553" width="12" style="109" customWidth="1"/>
    <col min="12554" max="12554" width="12.5703125" style="109" customWidth="1"/>
    <col min="12555" max="12795" width="8" style="109"/>
    <col min="12796" max="12796" width="40.5703125" style="109" customWidth="1"/>
    <col min="12797" max="12798" width="8" style="109" customWidth="1"/>
    <col min="12799" max="12799" width="13.28515625" style="109" customWidth="1"/>
    <col min="12800" max="12800" width="13.5703125" style="109" customWidth="1"/>
    <col min="12801" max="12801" width="13.85546875" style="109" customWidth="1"/>
    <col min="12802" max="12802" width="13.140625" style="109" customWidth="1"/>
    <col min="12803" max="12803" width="13" style="109" customWidth="1"/>
    <col min="12804" max="12804" width="10.5703125" style="109" customWidth="1"/>
    <col min="12805" max="12805" width="12.5703125" style="109" customWidth="1"/>
    <col min="12806" max="12806" width="8" style="109" customWidth="1"/>
    <col min="12807" max="12808" width="11.85546875" style="109" customWidth="1"/>
    <col min="12809" max="12809" width="12" style="109" customWidth="1"/>
    <col min="12810" max="12810" width="12.5703125" style="109" customWidth="1"/>
    <col min="12811" max="13051" width="8" style="109"/>
    <col min="13052" max="13052" width="40.5703125" style="109" customWidth="1"/>
    <col min="13053" max="13054" width="8" style="109" customWidth="1"/>
    <col min="13055" max="13055" width="13.28515625" style="109" customWidth="1"/>
    <col min="13056" max="13056" width="13.5703125" style="109" customWidth="1"/>
    <col min="13057" max="13057" width="13.85546875" style="109" customWidth="1"/>
    <col min="13058" max="13058" width="13.140625" style="109" customWidth="1"/>
    <col min="13059" max="13059" width="13" style="109" customWidth="1"/>
    <col min="13060" max="13060" width="10.5703125" style="109" customWidth="1"/>
    <col min="13061" max="13061" width="12.5703125" style="109" customWidth="1"/>
    <col min="13062" max="13062" width="8" style="109" customWidth="1"/>
    <col min="13063" max="13064" width="11.85546875" style="109" customWidth="1"/>
    <col min="13065" max="13065" width="12" style="109" customWidth="1"/>
    <col min="13066" max="13066" width="12.5703125" style="109" customWidth="1"/>
    <col min="13067" max="13307" width="8" style="109"/>
    <col min="13308" max="13308" width="40.5703125" style="109" customWidth="1"/>
    <col min="13309" max="13310" width="8" style="109" customWidth="1"/>
    <col min="13311" max="13311" width="13.28515625" style="109" customWidth="1"/>
    <col min="13312" max="13312" width="13.5703125" style="109" customWidth="1"/>
    <col min="13313" max="13313" width="13.85546875" style="109" customWidth="1"/>
    <col min="13314" max="13314" width="13.140625" style="109" customWidth="1"/>
    <col min="13315" max="13315" width="13" style="109" customWidth="1"/>
    <col min="13316" max="13316" width="10.5703125" style="109" customWidth="1"/>
    <col min="13317" max="13317" width="12.5703125" style="109" customWidth="1"/>
    <col min="13318" max="13318" width="8" style="109" customWidth="1"/>
    <col min="13319" max="13320" width="11.85546875" style="109" customWidth="1"/>
    <col min="13321" max="13321" width="12" style="109" customWidth="1"/>
    <col min="13322" max="13322" width="12.5703125" style="109" customWidth="1"/>
    <col min="13323" max="13563" width="8" style="109"/>
    <col min="13564" max="13564" width="40.5703125" style="109" customWidth="1"/>
    <col min="13565" max="13566" width="8" style="109" customWidth="1"/>
    <col min="13567" max="13567" width="13.28515625" style="109" customWidth="1"/>
    <col min="13568" max="13568" width="13.5703125" style="109" customWidth="1"/>
    <col min="13569" max="13569" width="13.85546875" style="109" customWidth="1"/>
    <col min="13570" max="13570" width="13.140625" style="109" customWidth="1"/>
    <col min="13571" max="13571" width="13" style="109" customWidth="1"/>
    <col min="13572" max="13572" width="10.5703125" style="109" customWidth="1"/>
    <col min="13573" max="13573" width="12.5703125" style="109" customWidth="1"/>
    <col min="13574" max="13574" width="8" style="109" customWidth="1"/>
    <col min="13575" max="13576" width="11.85546875" style="109" customWidth="1"/>
    <col min="13577" max="13577" width="12" style="109" customWidth="1"/>
    <col min="13578" max="13578" width="12.5703125" style="109" customWidth="1"/>
    <col min="13579" max="13819" width="8" style="109"/>
    <col min="13820" max="13820" width="40.5703125" style="109" customWidth="1"/>
    <col min="13821" max="13822" width="8" style="109" customWidth="1"/>
    <col min="13823" max="13823" width="13.28515625" style="109" customWidth="1"/>
    <col min="13824" max="13824" width="13.5703125" style="109" customWidth="1"/>
    <col min="13825" max="13825" width="13.85546875" style="109" customWidth="1"/>
    <col min="13826" max="13826" width="13.140625" style="109" customWidth="1"/>
    <col min="13827" max="13827" width="13" style="109" customWidth="1"/>
    <col min="13828" max="13828" width="10.5703125" style="109" customWidth="1"/>
    <col min="13829" max="13829" width="12.5703125" style="109" customWidth="1"/>
    <col min="13830" max="13830" width="8" style="109" customWidth="1"/>
    <col min="13831" max="13832" width="11.85546875" style="109" customWidth="1"/>
    <col min="13833" max="13833" width="12" style="109" customWidth="1"/>
    <col min="13834" max="13834" width="12.5703125" style="109" customWidth="1"/>
    <col min="13835" max="14075" width="8" style="109"/>
    <col min="14076" max="14076" width="40.5703125" style="109" customWidth="1"/>
    <col min="14077" max="14078" width="8" style="109" customWidth="1"/>
    <col min="14079" max="14079" width="13.28515625" style="109" customWidth="1"/>
    <col min="14080" max="14080" width="13.5703125" style="109" customWidth="1"/>
    <col min="14081" max="14081" width="13.85546875" style="109" customWidth="1"/>
    <col min="14082" max="14082" width="13.140625" style="109" customWidth="1"/>
    <col min="14083" max="14083" width="13" style="109" customWidth="1"/>
    <col min="14084" max="14084" width="10.5703125" style="109" customWidth="1"/>
    <col min="14085" max="14085" width="12.5703125" style="109" customWidth="1"/>
    <col min="14086" max="14086" width="8" style="109" customWidth="1"/>
    <col min="14087" max="14088" width="11.85546875" style="109" customWidth="1"/>
    <col min="14089" max="14089" width="12" style="109" customWidth="1"/>
    <col min="14090" max="14090" width="12.5703125" style="109" customWidth="1"/>
    <col min="14091" max="14331" width="8" style="109"/>
    <col min="14332" max="14332" width="40.5703125" style="109" customWidth="1"/>
    <col min="14333" max="14334" width="8" style="109" customWidth="1"/>
    <col min="14335" max="14335" width="13.28515625" style="109" customWidth="1"/>
    <col min="14336" max="14336" width="13.5703125" style="109" customWidth="1"/>
    <col min="14337" max="14337" width="13.85546875" style="109" customWidth="1"/>
    <col min="14338" max="14338" width="13.140625" style="109" customWidth="1"/>
    <col min="14339" max="14339" width="13" style="109" customWidth="1"/>
    <col min="14340" max="14340" width="10.5703125" style="109" customWidth="1"/>
    <col min="14341" max="14341" width="12.5703125" style="109" customWidth="1"/>
    <col min="14342" max="14342" width="8" style="109" customWidth="1"/>
    <col min="14343" max="14344" width="11.85546875" style="109" customWidth="1"/>
    <col min="14345" max="14345" width="12" style="109" customWidth="1"/>
    <col min="14346" max="14346" width="12.5703125" style="109" customWidth="1"/>
    <col min="14347" max="14587" width="8" style="109"/>
    <col min="14588" max="14588" width="40.5703125" style="109" customWidth="1"/>
    <col min="14589" max="14590" width="8" style="109" customWidth="1"/>
    <col min="14591" max="14591" width="13.28515625" style="109" customWidth="1"/>
    <col min="14592" max="14592" width="13.5703125" style="109" customWidth="1"/>
    <col min="14593" max="14593" width="13.85546875" style="109" customWidth="1"/>
    <col min="14594" max="14594" width="13.140625" style="109" customWidth="1"/>
    <col min="14595" max="14595" width="13" style="109" customWidth="1"/>
    <col min="14596" max="14596" width="10.5703125" style="109" customWidth="1"/>
    <col min="14597" max="14597" width="12.5703125" style="109" customWidth="1"/>
    <col min="14598" max="14598" width="8" style="109" customWidth="1"/>
    <col min="14599" max="14600" width="11.85546875" style="109" customWidth="1"/>
    <col min="14601" max="14601" width="12" style="109" customWidth="1"/>
    <col min="14602" max="14602" width="12.5703125" style="109" customWidth="1"/>
    <col min="14603" max="14843" width="8" style="109"/>
    <col min="14844" max="14844" width="40.5703125" style="109" customWidth="1"/>
    <col min="14845" max="14846" width="8" style="109" customWidth="1"/>
    <col min="14847" max="14847" width="13.28515625" style="109" customWidth="1"/>
    <col min="14848" max="14848" width="13.5703125" style="109" customWidth="1"/>
    <col min="14849" max="14849" width="13.85546875" style="109" customWidth="1"/>
    <col min="14850" max="14850" width="13.140625" style="109" customWidth="1"/>
    <col min="14851" max="14851" width="13" style="109" customWidth="1"/>
    <col min="14852" max="14852" width="10.5703125" style="109" customWidth="1"/>
    <col min="14853" max="14853" width="12.5703125" style="109" customWidth="1"/>
    <col min="14854" max="14854" width="8" style="109" customWidth="1"/>
    <col min="14855" max="14856" width="11.85546875" style="109" customWidth="1"/>
    <col min="14857" max="14857" width="12" style="109" customWidth="1"/>
    <col min="14858" max="14858" width="12.5703125" style="109" customWidth="1"/>
    <col min="14859" max="15099" width="8" style="109"/>
    <col min="15100" max="15100" width="40.5703125" style="109" customWidth="1"/>
    <col min="15101" max="15102" width="8" style="109" customWidth="1"/>
    <col min="15103" max="15103" width="13.28515625" style="109" customWidth="1"/>
    <col min="15104" max="15104" width="13.5703125" style="109" customWidth="1"/>
    <col min="15105" max="15105" width="13.85546875" style="109" customWidth="1"/>
    <col min="15106" max="15106" width="13.140625" style="109" customWidth="1"/>
    <col min="15107" max="15107" width="13" style="109" customWidth="1"/>
    <col min="15108" max="15108" width="10.5703125" style="109" customWidth="1"/>
    <col min="15109" max="15109" width="12.5703125" style="109" customWidth="1"/>
    <col min="15110" max="15110" width="8" style="109" customWidth="1"/>
    <col min="15111" max="15112" width="11.85546875" style="109" customWidth="1"/>
    <col min="15113" max="15113" width="12" style="109" customWidth="1"/>
    <col min="15114" max="15114" width="12.5703125" style="109" customWidth="1"/>
    <col min="15115" max="15355" width="8" style="109"/>
    <col min="15356" max="15356" width="40.5703125" style="109" customWidth="1"/>
    <col min="15357" max="15358" width="8" style="109" customWidth="1"/>
    <col min="15359" max="15359" width="13.28515625" style="109" customWidth="1"/>
    <col min="15360" max="15360" width="13.5703125" style="109" customWidth="1"/>
    <col min="15361" max="15361" width="13.85546875" style="109" customWidth="1"/>
    <col min="15362" max="15362" width="13.140625" style="109" customWidth="1"/>
    <col min="15363" max="15363" width="13" style="109" customWidth="1"/>
    <col min="15364" max="15364" width="10.5703125" style="109" customWidth="1"/>
    <col min="15365" max="15365" width="12.5703125" style="109" customWidth="1"/>
    <col min="15366" max="15366" width="8" style="109" customWidth="1"/>
    <col min="15367" max="15368" width="11.85546875" style="109" customWidth="1"/>
    <col min="15369" max="15369" width="12" style="109" customWidth="1"/>
    <col min="15370" max="15370" width="12.5703125" style="109" customWidth="1"/>
    <col min="15371" max="15611" width="8" style="109"/>
    <col min="15612" max="15612" width="40.5703125" style="109" customWidth="1"/>
    <col min="15613" max="15614" width="8" style="109" customWidth="1"/>
    <col min="15615" max="15615" width="13.28515625" style="109" customWidth="1"/>
    <col min="15616" max="15616" width="13.5703125" style="109" customWidth="1"/>
    <col min="15617" max="15617" width="13.85546875" style="109" customWidth="1"/>
    <col min="15618" max="15618" width="13.140625" style="109" customWidth="1"/>
    <col min="15619" max="15619" width="13" style="109" customWidth="1"/>
    <col min="15620" max="15620" width="10.5703125" style="109" customWidth="1"/>
    <col min="15621" max="15621" width="12.5703125" style="109" customWidth="1"/>
    <col min="15622" max="15622" width="8" style="109" customWidth="1"/>
    <col min="15623" max="15624" width="11.85546875" style="109" customWidth="1"/>
    <col min="15625" max="15625" width="12" style="109" customWidth="1"/>
    <col min="15626" max="15626" width="12.5703125" style="109" customWidth="1"/>
    <col min="15627" max="15867" width="8" style="109"/>
    <col min="15868" max="15868" width="40.5703125" style="109" customWidth="1"/>
    <col min="15869" max="15870" width="8" style="109" customWidth="1"/>
    <col min="15871" max="15871" width="13.28515625" style="109" customWidth="1"/>
    <col min="15872" max="15872" width="13.5703125" style="109" customWidth="1"/>
    <col min="15873" max="15873" width="13.85546875" style="109" customWidth="1"/>
    <col min="15874" max="15874" width="13.140625" style="109" customWidth="1"/>
    <col min="15875" max="15875" width="13" style="109" customWidth="1"/>
    <col min="15876" max="15876" width="10.5703125" style="109" customWidth="1"/>
    <col min="15877" max="15877" width="12.5703125" style="109" customWidth="1"/>
    <col min="15878" max="15878" width="8" style="109" customWidth="1"/>
    <col min="15879" max="15880" width="11.85546875" style="109" customWidth="1"/>
    <col min="15881" max="15881" width="12" style="109" customWidth="1"/>
    <col min="15882" max="15882" width="12.5703125" style="109" customWidth="1"/>
    <col min="15883" max="16123" width="8" style="109"/>
    <col min="16124" max="16124" width="40.5703125" style="109" customWidth="1"/>
    <col min="16125" max="16126" width="8" style="109" customWidth="1"/>
    <col min="16127" max="16127" width="13.28515625" style="109" customWidth="1"/>
    <col min="16128" max="16128" width="13.5703125" style="109" customWidth="1"/>
    <col min="16129" max="16129" width="13.85546875" style="109" customWidth="1"/>
    <col min="16130" max="16130" width="13.140625" style="109" customWidth="1"/>
    <col min="16131" max="16131" width="13" style="109" customWidth="1"/>
    <col min="16132" max="16132" width="10.5703125" style="109" customWidth="1"/>
    <col min="16133" max="16133" width="12.5703125" style="109" customWidth="1"/>
    <col min="16134" max="16134" width="8" style="109" customWidth="1"/>
    <col min="16135" max="16136" width="11.85546875" style="109" customWidth="1"/>
    <col min="16137" max="16137" width="12" style="109" customWidth="1"/>
    <col min="16138" max="16138" width="12.5703125" style="109" customWidth="1"/>
    <col min="16139" max="16384" width="8" style="109"/>
  </cols>
  <sheetData>
    <row r="1" spans="1:13" s="99" customFormat="1" ht="15" customHeight="1" x14ac:dyDescent="0.2">
      <c r="A1" s="92" t="str">
        <f>[1]BYDEPT!A1</f>
        <v>CY 2016 PROGRAM, ALLOTMENT RELEASES, BALANCE</v>
      </c>
      <c r="B1" s="93"/>
      <c r="C1" s="93"/>
      <c r="D1" s="93"/>
      <c r="E1" s="94"/>
      <c r="F1" s="95"/>
      <c r="G1" s="95"/>
      <c r="H1" s="95"/>
      <c r="I1" s="96"/>
      <c r="J1" s="97"/>
      <c r="K1" s="98"/>
      <c r="L1" s="97"/>
      <c r="M1" s="98"/>
    </row>
    <row r="2" spans="1:13" s="99" customFormat="1" ht="15" customHeight="1" x14ac:dyDescent="0.2">
      <c r="A2" s="92" t="str">
        <f>[1]BYDEPT!A2</f>
        <v>JANUARY 1- DECEMBER 31, 2016</v>
      </c>
      <c r="B2" s="93"/>
      <c r="C2" s="93"/>
      <c r="D2" s="93"/>
      <c r="E2" s="100"/>
      <c r="F2" s="94"/>
      <c r="G2" s="94"/>
      <c r="H2" s="101"/>
      <c r="I2" s="102"/>
      <c r="J2" s="100"/>
      <c r="K2" s="98"/>
      <c r="L2" s="100"/>
      <c r="M2" s="98"/>
    </row>
    <row r="3" spans="1:13" s="107" customFormat="1" ht="15.75" customHeight="1" x14ac:dyDescent="0.2">
      <c r="A3" s="93" t="s">
        <v>1</v>
      </c>
      <c r="B3" s="93"/>
      <c r="C3" s="93"/>
      <c r="D3" s="93"/>
      <c r="E3" s="103"/>
      <c r="F3" s="103"/>
      <c r="G3" s="103"/>
      <c r="H3" s="104"/>
      <c r="I3" s="105"/>
      <c r="J3" s="103"/>
      <c r="K3" s="106"/>
      <c r="L3" s="103"/>
      <c r="M3" s="106"/>
    </row>
    <row r="4" spans="1:13" ht="27" customHeight="1" x14ac:dyDescent="0.2">
      <c r="A4" s="372" t="s">
        <v>2</v>
      </c>
      <c r="B4" s="373" t="s">
        <v>49</v>
      </c>
      <c r="C4" s="373" t="s">
        <v>8</v>
      </c>
      <c r="D4" s="376" t="s">
        <v>50</v>
      </c>
      <c r="E4" s="371" t="s">
        <v>51</v>
      </c>
      <c r="F4" s="379"/>
      <c r="G4" s="380"/>
      <c r="H4" s="363" t="s">
        <v>52</v>
      </c>
      <c r="I4" s="360" t="s">
        <v>5</v>
      </c>
      <c r="J4" s="363" t="s">
        <v>53</v>
      </c>
      <c r="K4" s="108"/>
      <c r="L4" s="366" t="s">
        <v>54</v>
      </c>
    </row>
    <row r="5" spans="1:13" ht="10.5" customHeight="1" x14ac:dyDescent="0.2">
      <c r="A5" s="372"/>
      <c r="B5" s="374"/>
      <c r="C5" s="374"/>
      <c r="D5" s="377"/>
      <c r="E5" s="369" t="s">
        <v>55</v>
      </c>
      <c r="F5" s="370" t="s">
        <v>56</v>
      </c>
      <c r="G5" s="371" t="s">
        <v>57</v>
      </c>
      <c r="H5" s="364"/>
      <c r="I5" s="361"/>
      <c r="J5" s="364"/>
      <c r="K5" s="108"/>
      <c r="L5" s="367"/>
    </row>
    <row r="6" spans="1:13" ht="17.25" customHeight="1" x14ac:dyDescent="0.2">
      <c r="A6" s="372"/>
      <c r="B6" s="375"/>
      <c r="C6" s="375"/>
      <c r="D6" s="378"/>
      <c r="E6" s="369"/>
      <c r="F6" s="370"/>
      <c r="G6" s="371"/>
      <c r="H6" s="365"/>
      <c r="I6" s="362"/>
      <c r="J6" s="365"/>
      <c r="K6" s="108"/>
      <c r="L6" s="368"/>
    </row>
    <row r="7" spans="1:13" ht="19.5" customHeight="1" x14ac:dyDescent="0.2">
      <c r="A7" s="110" t="s">
        <v>58</v>
      </c>
      <c r="B7" s="111"/>
      <c r="C7" s="111"/>
      <c r="D7" s="111"/>
      <c r="E7" s="112">
        <f>E8+E92</f>
        <v>2071104596</v>
      </c>
      <c r="F7" s="113">
        <f>F8+F92</f>
        <v>0</v>
      </c>
      <c r="G7" s="114">
        <f>G8+G92</f>
        <v>2071104596</v>
      </c>
      <c r="H7" s="115">
        <f>H8+H92</f>
        <v>1910958982</v>
      </c>
      <c r="I7" s="116">
        <f t="shared" ref="I7:I49" si="0">H7/G7</f>
        <v>0.92267623068902693</v>
      </c>
      <c r="J7" s="115">
        <f>J8+J92</f>
        <v>160145614</v>
      </c>
      <c r="L7" s="115"/>
    </row>
    <row r="8" spans="1:13" s="123" customFormat="1" ht="18.75" customHeight="1" x14ac:dyDescent="0.2">
      <c r="A8" s="118" t="s">
        <v>59</v>
      </c>
      <c r="B8" s="118"/>
      <c r="C8" s="118"/>
      <c r="D8" s="118"/>
      <c r="E8" s="119">
        <f>SUM(E9:E15)+SUM(E18:E23)+SUM(E26:E28)+SUM(E31:E32)+SUM(E35:E51)</f>
        <v>1662817041</v>
      </c>
      <c r="F8" s="119">
        <f>SUM(F9:F15)+SUM(F18:F23)+SUM(F26:F28)+SUM(F31:F32)+SUM(F35:F51)</f>
        <v>-42974932</v>
      </c>
      <c r="G8" s="120">
        <f>SUM(G9:G15)+SUM(G18:G23)+SUM(G26:G28)+SUM(G31:G32)+SUM(G35:G51)</f>
        <v>1619842109</v>
      </c>
      <c r="H8" s="121">
        <f>SUM(H9:H15)+SUM(H18:H23)+SUM(H26:H28)+SUM(H31:H32)+SUM(H35:H51)</f>
        <v>1567644573</v>
      </c>
      <c r="I8" s="122">
        <f t="shared" si="0"/>
        <v>0.96777615811443263</v>
      </c>
      <c r="J8" s="121">
        <f>SUM(J9:J15)+SUM(J18:J23)+SUM(J26:J28)+SUM(J31:J32)+SUM(J35:J51)</f>
        <v>52197536</v>
      </c>
      <c r="L8" s="121"/>
      <c r="M8" s="124"/>
    </row>
    <row r="9" spans="1:13" ht="18" customHeight="1" x14ac:dyDescent="0.2">
      <c r="A9" s="125" t="s">
        <v>60</v>
      </c>
      <c r="B9" s="18"/>
      <c r="C9" s="18"/>
      <c r="D9" s="18"/>
      <c r="E9" s="126">
        <f>[1]BYDEPT!F9</f>
        <v>13558427</v>
      </c>
      <c r="F9" s="126">
        <f>[1]BYDEPT!AE9</f>
        <v>0</v>
      </c>
      <c r="G9" s="127">
        <f t="shared" ref="G9:G14" si="1">E9+F9</f>
        <v>13558427</v>
      </c>
      <c r="H9" s="128">
        <f>[1]BYDEPT!BD9</f>
        <v>12867183</v>
      </c>
      <c r="I9" s="88">
        <f t="shared" si="0"/>
        <v>0.94901738970162242</v>
      </c>
      <c r="J9" s="128">
        <f t="shared" ref="J9:J14" si="2">G9-H9</f>
        <v>691244</v>
      </c>
      <c r="L9" s="128"/>
    </row>
    <row r="10" spans="1:13" ht="16.5" customHeight="1" x14ac:dyDescent="0.2">
      <c r="A10" s="125" t="s">
        <v>61</v>
      </c>
      <c r="B10" s="18"/>
      <c r="C10" s="18"/>
      <c r="D10" s="18"/>
      <c r="E10" s="126">
        <f>[1]BYDEPT!F10</f>
        <v>2825998</v>
      </c>
      <c r="F10" s="126">
        <f>[1]BYDEPT!AE10</f>
        <v>0</v>
      </c>
      <c r="G10" s="127">
        <f t="shared" si="1"/>
        <v>2825998</v>
      </c>
      <c r="H10" s="128">
        <f>[1]BYDEPT!BD10</f>
        <v>2712204</v>
      </c>
      <c r="I10" s="88">
        <f t="shared" si="0"/>
        <v>0.9597331632931092</v>
      </c>
      <c r="J10" s="128">
        <f t="shared" si="2"/>
        <v>113794</v>
      </c>
      <c r="L10" s="128"/>
    </row>
    <row r="11" spans="1:13" ht="16.5" customHeight="1" x14ac:dyDescent="0.2">
      <c r="A11" s="125" t="s">
        <v>62</v>
      </c>
      <c r="B11" s="18"/>
      <c r="C11" s="18"/>
      <c r="D11" s="18"/>
      <c r="E11" s="126">
        <f>[1]BYDEPT!F11</f>
        <v>500000</v>
      </c>
      <c r="F11" s="126">
        <f>[1]BYDEPT!AE11</f>
        <v>0</v>
      </c>
      <c r="G11" s="127">
        <f t="shared" si="1"/>
        <v>500000</v>
      </c>
      <c r="H11" s="128">
        <f>[1]BYDEPT!BD11</f>
        <v>299659</v>
      </c>
      <c r="I11" s="88">
        <f t="shared" si="0"/>
        <v>0.59931800000000002</v>
      </c>
      <c r="J11" s="128">
        <f t="shared" si="2"/>
        <v>200341</v>
      </c>
      <c r="L11" s="128"/>
    </row>
    <row r="12" spans="1:13" ht="16.5" customHeight="1" x14ac:dyDescent="0.2">
      <c r="A12" s="125" t="s">
        <v>63</v>
      </c>
      <c r="B12" s="18"/>
      <c r="C12" s="18"/>
      <c r="D12" s="18"/>
      <c r="E12" s="126">
        <f>[1]BYDEPT!F12</f>
        <v>10132358</v>
      </c>
      <c r="F12" s="126">
        <f>[1]BYDEPT!AE12</f>
        <v>0</v>
      </c>
      <c r="G12" s="127">
        <f t="shared" si="1"/>
        <v>10132358</v>
      </c>
      <c r="H12" s="128">
        <f>[1]BYDEPT!BD12</f>
        <v>10006430</v>
      </c>
      <c r="I12" s="88">
        <f t="shared" si="0"/>
        <v>0.987571698512824</v>
      </c>
      <c r="J12" s="128">
        <f t="shared" si="2"/>
        <v>125928</v>
      </c>
      <c r="L12" s="128"/>
    </row>
    <row r="13" spans="1:13" ht="16.5" customHeight="1" x14ac:dyDescent="0.2">
      <c r="A13" s="125" t="s">
        <v>64</v>
      </c>
      <c r="B13" s="18"/>
      <c r="C13" s="18"/>
      <c r="D13" s="18"/>
      <c r="E13" s="126">
        <f>[1]BYDEPT!F13</f>
        <v>48447476</v>
      </c>
      <c r="F13" s="126">
        <f>[1]BYDEPT!AE13</f>
        <v>-7377167</v>
      </c>
      <c r="G13" s="127">
        <f t="shared" si="1"/>
        <v>41070309</v>
      </c>
      <c r="H13" s="128">
        <f>[1]BYDEPT!BD13</f>
        <v>41022575</v>
      </c>
      <c r="I13" s="88">
        <f t="shared" si="0"/>
        <v>0.9988377491876187</v>
      </c>
      <c r="J13" s="128">
        <f t="shared" si="2"/>
        <v>47734</v>
      </c>
      <c r="L13" s="128"/>
    </row>
    <row r="14" spans="1:13" ht="16.5" customHeight="1" x14ac:dyDescent="0.2">
      <c r="A14" s="125" t="s">
        <v>65</v>
      </c>
      <c r="B14" s="18"/>
      <c r="C14" s="18"/>
      <c r="D14" s="18"/>
      <c r="E14" s="126">
        <f>[1]BYDEPT!F14</f>
        <v>1385609</v>
      </c>
      <c r="F14" s="126">
        <f>[1]BYDEPT!AE14</f>
        <v>529654</v>
      </c>
      <c r="G14" s="127">
        <f t="shared" si="1"/>
        <v>1915263</v>
      </c>
      <c r="H14" s="128">
        <f>[1]BYDEPT!BD14</f>
        <v>1906851</v>
      </c>
      <c r="I14" s="88">
        <f t="shared" si="0"/>
        <v>0.9956079139000753</v>
      </c>
      <c r="J14" s="128">
        <f t="shared" si="2"/>
        <v>8412</v>
      </c>
      <c r="L14" s="128"/>
    </row>
    <row r="15" spans="1:13" ht="16.5" customHeight="1" x14ac:dyDescent="0.2">
      <c r="A15" s="125" t="s">
        <v>66</v>
      </c>
      <c r="B15" s="18"/>
      <c r="C15" s="18"/>
      <c r="D15" s="18"/>
      <c r="E15" s="126">
        <f>+[1]BYDEPT!F15</f>
        <v>411905257</v>
      </c>
      <c r="F15" s="126">
        <f>SUM(F16:F17)</f>
        <v>-73450259</v>
      </c>
      <c r="G15" s="127">
        <f>SUM(G16:G17)</f>
        <v>338454998</v>
      </c>
      <c r="H15" s="128">
        <f>SUM(H16:H17)</f>
        <v>326157537</v>
      </c>
      <c r="I15" s="88">
        <f t="shared" si="0"/>
        <v>0.96366589037636252</v>
      </c>
      <c r="J15" s="128">
        <f>SUM(J16:J17)</f>
        <v>12297461</v>
      </c>
      <c r="L15" s="128"/>
    </row>
    <row r="16" spans="1:13" ht="15.75" hidden="1" customHeight="1" x14ac:dyDescent="0.2">
      <c r="A16" s="125" t="s">
        <v>67</v>
      </c>
      <c r="B16" s="18"/>
      <c r="C16" s="18"/>
      <c r="D16" s="18"/>
      <c r="E16" s="126">
        <f>[1]BYDEPT!F16</f>
        <v>40152403</v>
      </c>
      <c r="F16" s="126">
        <f>[1]BYDEPT!AE16</f>
        <v>24980882</v>
      </c>
      <c r="G16" s="127">
        <f t="shared" ref="G16:G22" si="3">E16+F16</f>
        <v>65133285</v>
      </c>
      <c r="H16" s="128">
        <f>[1]BYDEPT!BD16</f>
        <v>60888746</v>
      </c>
      <c r="I16" s="88">
        <f t="shared" si="0"/>
        <v>0.93483302738377161</v>
      </c>
      <c r="J16" s="128">
        <f t="shared" ref="J16:J22" si="4">G16-H16</f>
        <v>4244539</v>
      </c>
      <c r="L16" s="128"/>
    </row>
    <row r="17" spans="1:12" ht="16.5" hidden="1" customHeight="1" x14ac:dyDescent="0.2">
      <c r="A17" s="125" t="s">
        <v>68</v>
      </c>
      <c r="B17" s="18"/>
      <c r="C17" s="18"/>
      <c r="D17" s="18"/>
      <c r="E17" s="126">
        <f>[1]BYDEPT!F17</f>
        <v>371752854</v>
      </c>
      <c r="F17" s="126">
        <f>[1]BYDEPT!AE17</f>
        <v>-98431141</v>
      </c>
      <c r="G17" s="127">
        <f t="shared" si="3"/>
        <v>273321713</v>
      </c>
      <c r="H17" s="128">
        <f>[1]BYDEPT!BD17</f>
        <v>265268791</v>
      </c>
      <c r="I17" s="88">
        <f t="shared" si="0"/>
        <v>0.97053683766426557</v>
      </c>
      <c r="J17" s="128">
        <f t="shared" si="4"/>
        <v>8052922</v>
      </c>
      <c r="L17" s="128"/>
    </row>
    <row r="18" spans="1:12" ht="16.5" customHeight="1" x14ac:dyDescent="0.2">
      <c r="A18" s="125" t="s">
        <v>69</v>
      </c>
      <c r="B18" s="18"/>
      <c r="C18" s="18"/>
      <c r="D18" s="18"/>
      <c r="E18" s="126">
        <f>[1]BYDEPT!F18</f>
        <v>47414727</v>
      </c>
      <c r="F18" s="126">
        <f>[1]BYDEPT!AE18</f>
        <v>0</v>
      </c>
      <c r="G18" s="127">
        <f t="shared" si="3"/>
        <v>47414727</v>
      </c>
      <c r="H18" s="128">
        <f>[1]BYDEPT!BD18</f>
        <v>45392073</v>
      </c>
      <c r="I18" s="88">
        <f t="shared" si="0"/>
        <v>0.95734122860182236</v>
      </c>
      <c r="J18" s="128">
        <f t="shared" si="4"/>
        <v>2022654</v>
      </c>
      <c r="L18" s="128"/>
    </row>
    <row r="19" spans="1:12" ht="16.5" customHeight="1" x14ac:dyDescent="0.2">
      <c r="A19" s="125" t="s">
        <v>70</v>
      </c>
      <c r="B19" s="18"/>
      <c r="C19" s="18"/>
      <c r="D19" s="18"/>
      <c r="E19" s="126">
        <f>[1]BYDEPT!F19</f>
        <v>795440</v>
      </c>
      <c r="F19" s="126">
        <f>[1]BYDEPT!AE19</f>
        <v>0</v>
      </c>
      <c r="G19" s="127">
        <f t="shared" si="3"/>
        <v>795440</v>
      </c>
      <c r="H19" s="128">
        <f>[1]BYDEPT!BD19</f>
        <v>777295</v>
      </c>
      <c r="I19" s="88">
        <f t="shared" si="0"/>
        <v>0.97718872573669924</v>
      </c>
      <c r="J19" s="128">
        <f t="shared" si="4"/>
        <v>18145</v>
      </c>
      <c r="L19" s="128"/>
    </row>
    <row r="20" spans="1:12" ht="16.5" customHeight="1" x14ac:dyDescent="0.2">
      <c r="A20" s="125" t="s">
        <v>71</v>
      </c>
      <c r="B20" s="18"/>
      <c r="C20" s="18"/>
      <c r="D20" s="18"/>
      <c r="E20" s="126">
        <f>[1]BYDEPT!F20</f>
        <v>21843120</v>
      </c>
      <c r="F20" s="126">
        <f>[1]BYDEPT!AE20</f>
        <v>0</v>
      </c>
      <c r="G20" s="127">
        <f t="shared" si="3"/>
        <v>21843120</v>
      </c>
      <c r="H20" s="128">
        <f>[1]BYDEPT!BD20</f>
        <v>21797141</v>
      </c>
      <c r="I20" s="88">
        <f t="shared" si="0"/>
        <v>0.99789503514149991</v>
      </c>
      <c r="J20" s="128">
        <f t="shared" si="4"/>
        <v>45979</v>
      </c>
      <c r="L20" s="128"/>
    </row>
    <row r="21" spans="1:12" ht="16.5" customHeight="1" x14ac:dyDescent="0.2">
      <c r="A21" s="125" t="s">
        <v>72</v>
      </c>
      <c r="B21" s="18"/>
      <c r="C21" s="18"/>
      <c r="D21" s="18"/>
      <c r="E21" s="126">
        <f>[1]BYDEPT!F21</f>
        <v>18742524</v>
      </c>
      <c r="F21" s="126">
        <f>[1]BYDEPT!AE21</f>
        <v>0</v>
      </c>
      <c r="G21" s="127">
        <f t="shared" si="3"/>
        <v>18742524</v>
      </c>
      <c r="H21" s="128">
        <f>[1]BYDEPT!BD21</f>
        <v>18479909</v>
      </c>
      <c r="I21" s="88">
        <f t="shared" si="0"/>
        <v>0.9859882799136338</v>
      </c>
      <c r="J21" s="128">
        <f t="shared" si="4"/>
        <v>262615</v>
      </c>
      <c r="L21" s="128"/>
    </row>
    <row r="22" spans="1:12" ht="16.5" customHeight="1" x14ac:dyDescent="0.2">
      <c r="A22" s="125" t="s">
        <v>73</v>
      </c>
      <c r="B22" s="18"/>
      <c r="C22" s="18"/>
      <c r="D22" s="18"/>
      <c r="E22" s="126">
        <f>[1]BYDEPT!F22</f>
        <v>20675618</v>
      </c>
      <c r="F22" s="126">
        <f>[1]BYDEPT!AE22</f>
        <v>0</v>
      </c>
      <c r="G22" s="127">
        <f t="shared" si="3"/>
        <v>20675618</v>
      </c>
      <c r="H22" s="128">
        <f>[1]BYDEPT!BD22</f>
        <v>20537932</v>
      </c>
      <c r="I22" s="88">
        <f t="shared" si="0"/>
        <v>0.99334065854766707</v>
      </c>
      <c r="J22" s="128">
        <f t="shared" si="4"/>
        <v>137686</v>
      </c>
      <c r="L22" s="128"/>
    </row>
    <row r="23" spans="1:12" ht="16.5" customHeight="1" x14ac:dyDescent="0.2">
      <c r="A23" s="125" t="s">
        <v>74</v>
      </c>
      <c r="B23" s="18"/>
      <c r="C23" s="18"/>
      <c r="D23" s="18"/>
      <c r="E23" s="126">
        <f>+[1]BYDEPT!F23</f>
        <v>123510788</v>
      </c>
      <c r="F23" s="126">
        <f>SUM(F24:F25)</f>
        <v>-47335964</v>
      </c>
      <c r="G23" s="127">
        <f>SUM(G24:G25)</f>
        <v>76174824</v>
      </c>
      <c r="H23" s="128">
        <f>SUM(H24:H25)</f>
        <v>72090857</v>
      </c>
      <c r="I23" s="88">
        <f t="shared" si="0"/>
        <v>0.94638691912172979</v>
      </c>
      <c r="J23" s="128">
        <f>SUM(J24:J25)</f>
        <v>4083967</v>
      </c>
      <c r="L23" s="128"/>
    </row>
    <row r="24" spans="1:12" ht="16.5" hidden="1" customHeight="1" x14ac:dyDescent="0.2">
      <c r="A24" s="125" t="s">
        <v>67</v>
      </c>
      <c r="B24" s="18"/>
      <c r="C24" s="18"/>
      <c r="D24" s="18"/>
      <c r="E24" s="126">
        <f>[1]BYDEPT!F24</f>
        <v>40419124.597000003</v>
      </c>
      <c r="F24" s="126">
        <f>[1]BYDEPT!AE24</f>
        <v>2586997</v>
      </c>
      <c r="G24" s="127">
        <f t="shared" ref="G24:G27" si="5">E24+F24</f>
        <v>43006121.597000003</v>
      </c>
      <c r="H24" s="128">
        <f>[1]BYDEPT!BD24</f>
        <v>39647097</v>
      </c>
      <c r="I24" s="88">
        <f t="shared" si="0"/>
        <v>0.9218942682514687</v>
      </c>
      <c r="J24" s="128">
        <f t="shared" ref="J24:J27" si="6">G24-H24</f>
        <v>3359024.5970000029</v>
      </c>
      <c r="L24" s="128"/>
    </row>
    <row r="25" spans="1:12" ht="16.5" hidden="1" customHeight="1" x14ac:dyDescent="0.2">
      <c r="A25" s="125" t="s">
        <v>68</v>
      </c>
      <c r="B25" s="18"/>
      <c r="C25" s="18"/>
      <c r="D25" s="18"/>
      <c r="E25" s="126">
        <f>[1]BYDEPT!F25</f>
        <v>83091663.402999997</v>
      </c>
      <c r="F25" s="126">
        <f>[1]BYDEPT!AE25</f>
        <v>-49922961</v>
      </c>
      <c r="G25" s="127">
        <f t="shared" si="5"/>
        <v>33168702.402999997</v>
      </c>
      <c r="H25" s="128">
        <f>[1]BYDEPT!BD25</f>
        <v>32443760</v>
      </c>
      <c r="I25" s="88">
        <f t="shared" si="0"/>
        <v>0.97814378162305116</v>
      </c>
      <c r="J25" s="128">
        <f t="shared" si="6"/>
        <v>724942.40299999714</v>
      </c>
      <c r="L25" s="128"/>
    </row>
    <row r="26" spans="1:12" ht="16.5" customHeight="1" x14ac:dyDescent="0.2">
      <c r="A26" s="125" t="s">
        <v>75</v>
      </c>
      <c r="B26" s="18"/>
      <c r="C26" s="18"/>
      <c r="D26" s="18"/>
      <c r="E26" s="126">
        <f>[1]BYDEPT!F26</f>
        <v>124229290</v>
      </c>
      <c r="F26" s="126">
        <f>[1]BYDEPT!AE26</f>
        <v>0</v>
      </c>
      <c r="G26" s="127">
        <f t="shared" si="5"/>
        <v>124229290</v>
      </c>
      <c r="H26" s="128">
        <f>[1]BYDEPT!BD26</f>
        <v>122233673</v>
      </c>
      <c r="I26" s="88">
        <f t="shared" si="0"/>
        <v>0.98393601863135494</v>
      </c>
      <c r="J26" s="128">
        <f t="shared" si="6"/>
        <v>1995617</v>
      </c>
      <c r="L26" s="128"/>
    </row>
    <row r="27" spans="1:12" ht="16.5" customHeight="1" x14ac:dyDescent="0.2">
      <c r="A27" s="125" t="s">
        <v>76</v>
      </c>
      <c r="B27" s="18"/>
      <c r="C27" s="18"/>
      <c r="D27" s="18"/>
      <c r="E27" s="126">
        <f>[1]BYDEPT!F27</f>
        <v>12966075</v>
      </c>
      <c r="F27" s="126">
        <f>[1]BYDEPT!AE27</f>
        <v>0</v>
      </c>
      <c r="G27" s="127">
        <f t="shared" si="5"/>
        <v>12966075</v>
      </c>
      <c r="H27" s="128">
        <f>[1]BYDEPT!BD27</f>
        <v>12673054</v>
      </c>
      <c r="I27" s="88">
        <f t="shared" si="0"/>
        <v>0.97740094824378232</v>
      </c>
      <c r="J27" s="128">
        <f t="shared" si="6"/>
        <v>293021</v>
      </c>
      <c r="L27" s="128"/>
    </row>
    <row r="28" spans="1:12" ht="16.5" customHeight="1" x14ac:dyDescent="0.2">
      <c r="A28" s="125" t="s">
        <v>77</v>
      </c>
      <c r="B28" s="18"/>
      <c r="C28" s="18"/>
      <c r="D28" s="18"/>
      <c r="E28" s="126">
        <f>+[1]BYDEPT!F28</f>
        <v>18271757</v>
      </c>
      <c r="F28" s="126">
        <f>SUM(F29:F30)</f>
        <v>0</v>
      </c>
      <c r="G28" s="127">
        <f>SUM(G29:G30)</f>
        <v>18271757</v>
      </c>
      <c r="H28" s="128">
        <f>SUM(H29:H30)</f>
        <v>18218203</v>
      </c>
      <c r="I28" s="88">
        <f t="shared" si="0"/>
        <v>0.99706902844647072</v>
      </c>
      <c r="J28" s="128">
        <f>SUM(J29:J30)</f>
        <v>53554</v>
      </c>
      <c r="L28" s="128"/>
    </row>
    <row r="29" spans="1:12" ht="16.5" hidden="1" customHeight="1" x14ac:dyDescent="0.2">
      <c r="A29" s="125" t="s">
        <v>67</v>
      </c>
      <c r="B29" s="18"/>
      <c r="C29" s="18"/>
      <c r="D29" s="18"/>
      <c r="E29" s="126">
        <f>[1]BYDEPT!F29</f>
        <v>14267923</v>
      </c>
      <c r="F29" s="126">
        <f>[1]BYDEPT!AE29</f>
        <v>0</v>
      </c>
      <c r="G29" s="127">
        <f t="shared" ref="G29:G31" si="7">E29+F29</f>
        <v>14267923</v>
      </c>
      <c r="H29" s="128">
        <f>[1]BYDEPT!BD29</f>
        <v>14243733</v>
      </c>
      <c r="I29" s="88">
        <f t="shared" si="0"/>
        <v>0.99830458855153614</v>
      </c>
      <c r="J29" s="128">
        <f t="shared" ref="J29:J31" si="8">G29-H29</f>
        <v>24190</v>
      </c>
      <c r="L29" s="128"/>
    </row>
    <row r="30" spans="1:12" ht="18" hidden="1" customHeight="1" x14ac:dyDescent="0.2">
      <c r="A30" s="125" t="s">
        <v>68</v>
      </c>
      <c r="B30" s="18"/>
      <c r="C30" s="18"/>
      <c r="D30" s="18"/>
      <c r="E30" s="126">
        <f>[1]BYDEPT!F30</f>
        <v>4003834</v>
      </c>
      <c r="F30" s="126">
        <f>[1]BYDEPT!AE30</f>
        <v>0</v>
      </c>
      <c r="G30" s="127">
        <f t="shared" si="7"/>
        <v>4003834</v>
      </c>
      <c r="H30" s="128">
        <f>[1]BYDEPT!BD30</f>
        <v>3974470</v>
      </c>
      <c r="I30" s="88">
        <f t="shared" si="0"/>
        <v>0.99266602961061823</v>
      </c>
      <c r="J30" s="128">
        <f t="shared" si="8"/>
        <v>29364</v>
      </c>
      <c r="L30" s="128"/>
    </row>
    <row r="31" spans="1:12" ht="16.5" customHeight="1" x14ac:dyDescent="0.2">
      <c r="A31" s="125" t="s">
        <v>78</v>
      </c>
      <c r="B31" s="18"/>
      <c r="C31" s="18"/>
      <c r="D31" s="18"/>
      <c r="E31" s="126">
        <f>[1]BYDEPT!F31</f>
        <v>117521116</v>
      </c>
      <c r="F31" s="126">
        <f>[1]BYDEPT!AE31</f>
        <v>0</v>
      </c>
      <c r="G31" s="127">
        <f t="shared" si="7"/>
        <v>117521116</v>
      </c>
      <c r="H31" s="128">
        <f>[1]BYDEPT!BD31</f>
        <v>102987682</v>
      </c>
      <c r="I31" s="88">
        <f t="shared" si="0"/>
        <v>0.87633342419927329</v>
      </c>
      <c r="J31" s="128">
        <f t="shared" si="8"/>
        <v>14533434</v>
      </c>
      <c r="L31" s="128"/>
    </row>
    <row r="32" spans="1:12" ht="16.5" customHeight="1" x14ac:dyDescent="0.2">
      <c r="A32" s="125" t="s">
        <v>79</v>
      </c>
      <c r="B32" s="18"/>
      <c r="C32" s="18"/>
      <c r="D32" s="18"/>
      <c r="E32" s="126">
        <f>+[1]BYDEPT!F32</f>
        <v>384287164</v>
      </c>
      <c r="F32" s="126">
        <f>SUM(F33:F34)</f>
        <v>84920699</v>
      </c>
      <c r="G32" s="127">
        <f>SUM(G33:G34)</f>
        <v>469207863</v>
      </c>
      <c r="H32" s="128">
        <f>SUM(H33:H34)</f>
        <v>456505722</v>
      </c>
      <c r="I32" s="88">
        <f t="shared" si="0"/>
        <v>0.97292854190723566</v>
      </c>
      <c r="J32" s="128">
        <f>SUM(J33:J34)</f>
        <v>12702141</v>
      </c>
      <c r="L32" s="128"/>
    </row>
    <row r="33" spans="1:12" ht="16.5" hidden="1" customHeight="1" x14ac:dyDescent="0.2">
      <c r="A33" s="125" t="s">
        <v>67</v>
      </c>
      <c r="B33" s="18"/>
      <c r="C33" s="18"/>
      <c r="D33" s="18"/>
      <c r="E33" s="126">
        <f>[1]BYDEPT!F33</f>
        <v>151724130</v>
      </c>
      <c r="F33" s="126">
        <f>[1]BYDEPT!AE33</f>
        <v>85370699</v>
      </c>
      <c r="G33" s="127">
        <f t="shared" ref="G33:G49" si="9">E33+F33</f>
        <v>237094829</v>
      </c>
      <c r="H33" s="128">
        <f>[1]BYDEPT!BD33</f>
        <v>224551472</v>
      </c>
      <c r="I33" s="88">
        <f t="shared" si="0"/>
        <v>0.9470956112670007</v>
      </c>
      <c r="J33" s="128">
        <f t="shared" ref="J33:J49" si="10">G33-H33</f>
        <v>12543357</v>
      </c>
      <c r="L33" s="128"/>
    </row>
    <row r="34" spans="1:12" ht="16.5" hidden="1" customHeight="1" x14ac:dyDescent="0.2">
      <c r="A34" s="125" t="s">
        <v>68</v>
      </c>
      <c r="B34" s="18"/>
      <c r="C34" s="18"/>
      <c r="D34" s="18"/>
      <c r="E34" s="126">
        <f>[1]BYDEPT!F34</f>
        <v>232563034</v>
      </c>
      <c r="F34" s="126">
        <f>[1]BYDEPT!AE34</f>
        <v>-450000</v>
      </c>
      <c r="G34" s="127">
        <f t="shared" si="9"/>
        <v>232113034</v>
      </c>
      <c r="H34" s="128">
        <f>[1]BYDEPT!BD34</f>
        <v>231954250</v>
      </c>
      <c r="I34" s="88">
        <f t="shared" si="0"/>
        <v>0.99931591950153043</v>
      </c>
      <c r="J34" s="128">
        <f t="shared" si="10"/>
        <v>158784</v>
      </c>
      <c r="L34" s="128"/>
    </row>
    <row r="35" spans="1:12" ht="16.5" customHeight="1" x14ac:dyDescent="0.2">
      <c r="A35" s="125" t="s">
        <v>80</v>
      </c>
      <c r="B35" s="18"/>
      <c r="C35" s="18"/>
      <c r="D35" s="18"/>
      <c r="E35" s="126">
        <f>[1]BYDEPT!F35</f>
        <v>18029275</v>
      </c>
      <c r="F35" s="126">
        <f>[1]BYDEPT!AE35</f>
        <v>0</v>
      </c>
      <c r="G35" s="127">
        <f t="shared" si="9"/>
        <v>18029275</v>
      </c>
      <c r="H35" s="128">
        <f>[1]BYDEPT!BD35</f>
        <v>17985062</v>
      </c>
      <c r="I35" s="88">
        <f t="shared" si="0"/>
        <v>0.99754771059845726</v>
      </c>
      <c r="J35" s="128">
        <f t="shared" si="10"/>
        <v>44213</v>
      </c>
      <c r="L35" s="128"/>
    </row>
    <row r="36" spans="1:12" ht="16.5" customHeight="1" x14ac:dyDescent="0.2">
      <c r="A36" s="125" t="s">
        <v>81</v>
      </c>
      <c r="B36" s="18"/>
      <c r="C36" s="18"/>
      <c r="D36" s="18"/>
      <c r="E36" s="126">
        <f>[1]BYDEPT!F36</f>
        <v>110816621</v>
      </c>
      <c r="F36" s="126">
        <f>[1]BYDEPT!AE36</f>
        <v>-839146</v>
      </c>
      <c r="G36" s="127">
        <f t="shared" si="9"/>
        <v>109977475</v>
      </c>
      <c r="H36" s="128">
        <f>[1]BYDEPT!BD36</f>
        <v>109977475</v>
      </c>
      <c r="I36" s="88">
        <f t="shared" si="0"/>
        <v>1</v>
      </c>
      <c r="J36" s="128">
        <f t="shared" si="10"/>
        <v>0</v>
      </c>
      <c r="L36" s="128"/>
    </row>
    <row r="37" spans="1:12" ht="16.5" customHeight="1" x14ac:dyDescent="0.2">
      <c r="A37" s="125" t="s">
        <v>82</v>
      </c>
      <c r="B37" s="18"/>
      <c r="C37" s="18"/>
      <c r="D37" s="18"/>
      <c r="E37" s="126">
        <f>[1]BYDEPT!F37</f>
        <v>3619744</v>
      </c>
      <c r="F37" s="126">
        <f>[1]BYDEPT!AE37</f>
        <v>0</v>
      </c>
      <c r="G37" s="127">
        <f t="shared" si="9"/>
        <v>3619744</v>
      </c>
      <c r="H37" s="128">
        <f>[1]BYDEPT!BD37</f>
        <v>3604425</v>
      </c>
      <c r="I37" s="88">
        <f t="shared" si="0"/>
        <v>0.99576793275988573</v>
      </c>
      <c r="J37" s="128">
        <f t="shared" si="10"/>
        <v>15319</v>
      </c>
      <c r="L37" s="128"/>
    </row>
    <row r="38" spans="1:12" ht="16.5" customHeight="1" x14ac:dyDescent="0.2">
      <c r="A38" s="125" t="s">
        <v>83</v>
      </c>
      <c r="B38" s="18"/>
      <c r="C38" s="18"/>
      <c r="D38" s="18"/>
      <c r="E38" s="126">
        <f>[1]BYDEPT!F38</f>
        <v>4189316</v>
      </c>
      <c r="F38" s="126">
        <f>[1]BYDEPT!AE38</f>
        <v>0</v>
      </c>
      <c r="G38" s="127">
        <f t="shared" si="9"/>
        <v>4189316</v>
      </c>
      <c r="H38" s="128">
        <f>[1]BYDEPT!BD38</f>
        <v>4167447</v>
      </c>
      <c r="I38" s="88">
        <f t="shared" si="0"/>
        <v>0.99477981608453503</v>
      </c>
      <c r="J38" s="128">
        <f t="shared" si="10"/>
        <v>21869</v>
      </c>
      <c r="L38" s="128"/>
    </row>
    <row r="39" spans="1:12" ht="16.5" customHeight="1" x14ac:dyDescent="0.2">
      <c r="A39" s="125" t="s">
        <v>84</v>
      </c>
      <c r="B39" s="18"/>
      <c r="C39" s="18"/>
      <c r="D39" s="18"/>
      <c r="E39" s="126">
        <f>[1]BYDEPT!F39</f>
        <v>42680486</v>
      </c>
      <c r="F39" s="126">
        <f>[1]BYDEPT!AE39</f>
        <v>0</v>
      </c>
      <c r="G39" s="127">
        <f t="shared" si="9"/>
        <v>42680486</v>
      </c>
      <c r="H39" s="128">
        <f>[1]BYDEPT!BD39</f>
        <v>42277393</v>
      </c>
      <c r="I39" s="88">
        <f t="shared" si="0"/>
        <v>0.99055556677587975</v>
      </c>
      <c r="J39" s="128">
        <f t="shared" si="10"/>
        <v>403093</v>
      </c>
      <c r="L39" s="128"/>
    </row>
    <row r="40" spans="1:12" ht="16.5" customHeight="1" x14ac:dyDescent="0.2">
      <c r="A40" s="125" t="s">
        <v>85</v>
      </c>
      <c r="B40" s="18"/>
      <c r="C40" s="18"/>
      <c r="D40" s="18"/>
      <c r="E40" s="126">
        <f>[1]BYDEPT!F40</f>
        <v>5637609</v>
      </c>
      <c r="F40" s="126">
        <f>[1]BYDEPT!AE40</f>
        <v>0</v>
      </c>
      <c r="G40" s="127">
        <f t="shared" si="9"/>
        <v>5637609</v>
      </c>
      <c r="H40" s="128">
        <f>[1]BYDEPT!BD40</f>
        <v>5290738</v>
      </c>
      <c r="I40" s="88">
        <f t="shared" si="0"/>
        <v>0.93847196568616231</v>
      </c>
      <c r="J40" s="128">
        <f t="shared" si="10"/>
        <v>346871</v>
      </c>
      <c r="L40" s="128"/>
    </row>
    <row r="41" spans="1:12" ht="16.5" customHeight="1" x14ac:dyDescent="0.2">
      <c r="A41" s="125" t="s">
        <v>86</v>
      </c>
      <c r="B41" s="18"/>
      <c r="C41" s="18"/>
      <c r="D41" s="18"/>
      <c r="E41" s="126">
        <f>[1]BYDEPT!F41</f>
        <v>1201666</v>
      </c>
      <c r="F41" s="126">
        <f>[1]BYDEPT!AE41</f>
        <v>0</v>
      </c>
      <c r="G41" s="127">
        <f t="shared" si="9"/>
        <v>1201666</v>
      </c>
      <c r="H41" s="128">
        <f>[1]BYDEPT!BD41</f>
        <v>1058792</v>
      </c>
      <c r="I41" s="88">
        <f t="shared" si="0"/>
        <v>0.88110340144432808</v>
      </c>
      <c r="J41" s="128">
        <f t="shared" si="10"/>
        <v>142874</v>
      </c>
      <c r="L41" s="128"/>
    </row>
    <row r="42" spans="1:12" ht="16.5" customHeight="1" x14ac:dyDescent="0.2">
      <c r="A42" s="125" t="s">
        <v>87</v>
      </c>
      <c r="B42" s="18"/>
      <c r="C42" s="18"/>
      <c r="D42" s="18"/>
      <c r="E42" s="126">
        <f>[1]BYDEPT!F42</f>
        <v>28492010</v>
      </c>
      <c r="F42" s="126">
        <f>[1]BYDEPT!AE42</f>
        <v>577251</v>
      </c>
      <c r="G42" s="127">
        <f t="shared" si="9"/>
        <v>29069261</v>
      </c>
      <c r="H42" s="128">
        <f>[1]BYDEPT!BD42</f>
        <v>28230887</v>
      </c>
      <c r="I42" s="88">
        <f t="shared" si="0"/>
        <v>0.97115943195115972</v>
      </c>
      <c r="J42" s="128">
        <f t="shared" si="10"/>
        <v>838374</v>
      </c>
      <c r="L42" s="128"/>
    </row>
    <row r="43" spans="1:12" ht="16.5" customHeight="1" x14ac:dyDescent="0.2">
      <c r="A43" s="125" t="s">
        <v>88</v>
      </c>
      <c r="B43" s="18"/>
      <c r="C43" s="18"/>
      <c r="D43" s="18"/>
      <c r="E43" s="126">
        <f>[1]BYDEPT!F43</f>
        <v>2883</v>
      </c>
      <c r="F43" s="126">
        <f>[1]BYDEPT!AE43</f>
        <v>0</v>
      </c>
      <c r="G43" s="127">
        <f t="shared" si="9"/>
        <v>2883</v>
      </c>
      <c r="H43" s="128">
        <f>[1]BYDEPT!BD43</f>
        <v>2883</v>
      </c>
      <c r="I43" s="88">
        <f t="shared" si="0"/>
        <v>1</v>
      </c>
      <c r="J43" s="128">
        <f t="shared" si="10"/>
        <v>0</v>
      </c>
      <c r="L43" s="128"/>
    </row>
    <row r="44" spans="1:12" ht="16.5" customHeight="1" x14ac:dyDescent="0.2">
      <c r="A44" s="125" t="s">
        <v>89</v>
      </c>
      <c r="B44" s="18"/>
      <c r="C44" s="18"/>
      <c r="D44" s="18"/>
      <c r="E44" s="126">
        <f>[1]BYDEPT!F44</f>
        <v>26007288</v>
      </c>
      <c r="F44" s="126">
        <f>[1]BYDEPT!AE44</f>
        <v>0</v>
      </c>
      <c r="G44" s="127">
        <f t="shared" si="9"/>
        <v>26007288</v>
      </c>
      <c r="H44" s="128">
        <f>[1]BYDEPT!BD44</f>
        <v>25963427</v>
      </c>
      <c r="I44" s="88">
        <f t="shared" si="0"/>
        <v>0.99831351119732281</v>
      </c>
      <c r="J44" s="128">
        <f t="shared" si="10"/>
        <v>43861</v>
      </c>
      <c r="L44" s="128"/>
    </row>
    <row r="45" spans="1:12" ht="16.5" customHeight="1" x14ac:dyDescent="0.2">
      <c r="A45" s="125" t="s">
        <v>90</v>
      </c>
      <c r="B45" s="18"/>
      <c r="C45" s="18"/>
      <c r="D45" s="18"/>
      <c r="E45" s="126">
        <f>[1]BYDEPT!F45</f>
        <v>1254964</v>
      </c>
      <c r="F45" s="126">
        <f>[1]BYDEPT!AE45</f>
        <v>0</v>
      </c>
      <c r="G45" s="127">
        <f t="shared" si="9"/>
        <v>1254964</v>
      </c>
      <c r="H45" s="128">
        <f>[1]BYDEPT!BD45</f>
        <v>1252841</v>
      </c>
      <c r="I45" s="88">
        <f t="shared" si="0"/>
        <v>0.99830831800752851</v>
      </c>
      <c r="J45" s="128">
        <f t="shared" si="10"/>
        <v>2123</v>
      </c>
      <c r="L45" s="128"/>
    </row>
    <row r="46" spans="1:12" ht="16.5" customHeight="1" x14ac:dyDescent="0.2">
      <c r="A46" s="125" t="s">
        <v>91</v>
      </c>
      <c r="B46" s="18"/>
      <c r="C46" s="18"/>
      <c r="D46" s="18"/>
      <c r="E46" s="126">
        <f>[1]BYDEPT!F46</f>
        <v>8929092</v>
      </c>
      <c r="F46" s="126">
        <f>[1]BYDEPT!AE46</f>
        <v>0</v>
      </c>
      <c r="G46" s="127">
        <f t="shared" si="9"/>
        <v>8929092</v>
      </c>
      <c r="H46" s="128">
        <f>[1]BYDEPT!BD46</f>
        <v>8336116</v>
      </c>
      <c r="I46" s="88">
        <f t="shared" si="0"/>
        <v>0.93359055993599349</v>
      </c>
      <c r="J46" s="128">
        <f t="shared" si="10"/>
        <v>592976</v>
      </c>
      <c r="L46" s="128"/>
    </row>
    <row r="47" spans="1:12" ht="16.5" customHeight="1" x14ac:dyDescent="0.2">
      <c r="A47" s="125" t="s">
        <v>92</v>
      </c>
      <c r="B47" s="18"/>
      <c r="C47" s="18"/>
      <c r="D47" s="18"/>
      <c r="E47" s="126">
        <f>[1]BYDEPT!F47</f>
        <v>16004848</v>
      </c>
      <c r="F47" s="126">
        <f>[1]BYDEPT!AE47</f>
        <v>0</v>
      </c>
      <c r="G47" s="127">
        <f t="shared" si="9"/>
        <v>16004848</v>
      </c>
      <c r="H47" s="128">
        <f>[1]BYDEPT!BD47</f>
        <v>16004848</v>
      </c>
      <c r="I47" s="88">
        <f t="shared" si="0"/>
        <v>1</v>
      </c>
      <c r="J47" s="128">
        <f t="shared" si="10"/>
        <v>0</v>
      </c>
      <c r="L47" s="128"/>
    </row>
    <row r="48" spans="1:12" ht="16.5" customHeight="1" x14ac:dyDescent="0.2">
      <c r="A48" s="125" t="s">
        <v>93</v>
      </c>
      <c r="B48" s="18"/>
      <c r="C48" s="18"/>
      <c r="D48" s="18"/>
      <c r="E48" s="126">
        <f>[1]BYDEPT!F48</f>
        <v>2001880</v>
      </c>
      <c r="F48" s="126">
        <f>[1]BYDEPT!AE48</f>
        <v>0</v>
      </c>
      <c r="G48" s="127">
        <f t="shared" si="9"/>
        <v>2001880</v>
      </c>
      <c r="H48" s="128">
        <f>[1]BYDEPT!BD48</f>
        <v>2001880</v>
      </c>
      <c r="I48" s="88">
        <f t="shared" si="0"/>
        <v>1</v>
      </c>
      <c r="J48" s="128">
        <f t="shared" si="10"/>
        <v>0</v>
      </c>
      <c r="L48" s="128"/>
    </row>
    <row r="49" spans="1:13" ht="16.5" customHeight="1" x14ac:dyDescent="0.2">
      <c r="A49" s="125" t="s">
        <v>94</v>
      </c>
      <c r="B49" s="18"/>
      <c r="C49" s="18"/>
      <c r="D49" s="18"/>
      <c r="E49" s="126">
        <f>[1]BYDEPT!F49</f>
        <v>439671</v>
      </c>
      <c r="F49" s="126">
        <f>[1]BYDEPT!AE49</f>
        <v>0</v>
      </c>
      <c r="G49" s="127">
        <f t="shared" si="9"/>
        <v>439671</v>
      </c>
      <c r="H49" s="128">
        <f>[1]BYDEPT!BD49</f>
        <v>426879</v>
      </c>
      <c r="I49" s="88">
        <f t="shared" si="0"/>
        <v>0.97090551798958769</v>
      </c>
      <c r="J49" s="128">
        <f t="shared" si="10"/>
        <v>12792</v>
      </c>
      <c r="L49" s="128"/>
    </row>
    <row r="50" spans="1:13" ht="16.5" hidden="1" customHeight="1" x14ac:dyDescent="0.2">
      <c r="A50" s="125"/>
      <c r="B50" s="18"/>
      <c r="C50" s="18"/>
      <c r="D50" s="18"/>
      <c r="E50" s="126"/>
      <c r="F50" s="126"/>
      <c r="G50" s="127"/>
      <c r="H50" s="128"/>
      <c r="I50" s="88"/>
      <c r="J50" s="128"/>
      <c r="L50" s="128"/>
    </row>
    <row r="51" spans="1:13" ht="16.5" customHeight="1" x14ac:dyDescent="0.2">
      <c r="A51" s="125" t="s">
        <v>95</v>
      </c>
      <c r="B51" s="18"/>
      <c r="C51" s="18"/>
      <c r="D51" s="18"/>
      <c r="E51" s="129">
        <f>SUM(E52:E55)+SUM(E58:E70)+SUM(E75:E90)</f>
        <v>14496944</v>
      </c>
      <c r="F51" s="129">
        <f>SUM(F52:F55)+SUM(F58:F70)+SUM(F75:F90)</f>
        <v>0</v>
      </c>
      <c r="G51" s="130">
        <f>SUM(G52:G55)+SUM(G58:G70)+SUM(G75:G90)</f>
        <v>14496944</v>
      </c>
      <c r="H51" s="131">
        <f>SUM(H52:H55)+SUM(H58:H70)+SUM(H75:H90)</f>
        <v>14397500</v>
      </c>
      <c r="I51" s="132">
        <f>H51/G51</f>
        <v>0.9931403473725221</v>
      </c>
      <c r="J51" s="131">
        <f>SUM(J52:J55)+SUM(J58:J70)+SUM(J75:J90)</f>
        <v>99444</v>
      </c>
      <c r="L51" s="131"/>
      <c r="M51" s="117"/>
    </row>
    <row r="52" spans="1:13" ht="16.5" customHeight="1" x14ac:dyDescent="0.2">
      <c r="A52" s="125" t="s">
        <v>96</v>
      </c>
      <c r="B52" s="18"/>
      <c r="C52" s="18"/>
      <c r="D52" s="18"/>
      <c r="E52" s="126">
        <f>[1]BYDEPT!F52</f>
        <v>98233</v>
      </c>
      <c r="F52" s="126">
        <f>[1]BYDEPT!AE52</f>
        <v>0</v>
      </c>
      <c r="G52" s="127">
        <f t="shared" ref="G52:G54" si="11">E52+F52</f>
        <v>98233</v>
      </c>
      <c r="H52" s="128">
        <f>[1]BYDEPT!BD52</f>
        <v>98233</v>
      </c>
      <c r="I52" s="88">
        <f t="shared" ref="I52:I90" si="12">H52/G52</f>
        <v>1</v>
      </c>
      <c r="J52" s="128">
        <f t="shared" ref="J52:J54" si="13">G52-H52</f>
        <v>0</v>
      </c>
      <c r="L52" s="128"/>
    </row>
    <row r="53" spans="1:13" ht="16.5" customHeight="1" x14ac:dyDescent="0.2">
      <c r="A53" s="125" t="s">
        <v>97</v>
      </c>
      <c r="B53" s="18"/>
      <c r="C53" s="18"/>
      <c r="D53" s="18"/>
      <c r="E53" s="126">
        <f>[1]BYDEPT!F53</f>
        <v>237952</v>
      </c>
      <c r="F53" s="126">
        <f>[1]BYDEPT!AE53</f>
        <v>0</v>
      </c>
      <c r="G53" s="127">
        <f t="shared" si="11"/>
        <v>237952</v>
      </c>
      <c r="H53" s="128">
        <f>[1]BYDEPT!BD53</f>
        <v>187952</v>
      </c>
      <c r="I53" s="88">
        <f t="shared" si="12"/>
        <v>0.78987358795051099</v>
      </c>
      <c r="J53" s="128">
        <f t="shared" si="13"/>
        <v>50000</v>
      </c>
      <c r="L53" s="128"/>
    </row>
    <row r="54" spans="1:13" ht="16.5" customHeight="1" x14ac:dyDescent="0.2">
      <c r="A54" s="125" t="s">
        <v>98</v>
      </c>
      <c r="B54" s="18"/>
      <c r="C54" s="18"/>
      <c r="D54" s="18"/>
      <c r="E54" s="126">
        <f>[1]BYDEPT!F54</f>
        <v>86184</v>
      </c>
      <c r="F54" s="126">
        <f>[1]BYDEPT!AE54</f>
        <v>0</v>
      </c>
      <c r="G54" s="127">
        <f t="shared" si="11"/>
        <v>86184</v>
      </c>
      <c r="H54" s="128">
        <f>[1]BYDEPT!BD54</f>
        <v>86003</v>
      </c>
      <c r="I54" s="88">
        <f t="shared" si="12"/>
        <v>0.99789984219808781</v>
      </c>
      <c r="J54" s="128">
        <f t="shared" si="13"/>
        <v>181</v>
      </c>
      <c r="L54" s="128"/>
    </row>
    <row r="55" spans="1:13" ht="16.5" customHeight="1" x14ac:dyDescent="0.2">
      <c r="A55" s="125" t="s">
        <v>99</v>
      </c>
      <c r="B55" s="18"/>
      <c r="C55" s="18"/>
      <c r="D55" s="18"/>
      <c r="E55" s="126">
        <f>E56+E57</f>
        <v>5635834</v>
      </c>
      <c r="F55" s="126">
        <f t="shared" ref="F55:H55" si="14">F56+F57</f>
        <v>0</v>
      </c>
      <c r="G55" s="127">
        <f t="shared" si="14"/>
        <v>5635834</v>
      </c>
      <c r="H55" s="128">
        <f t="shared" si="14"/>
        <v>5635834</v>
      </c>
      <c r="I55" s="88">
        <f t="shared" si="12"/>
        <v>1</v>
      </c>
      <c r="J55" s="128">
        <f>SUM(J56:J57)</f>
        <v>0</v>
      </c>
      <c r="L55" s="128"/>
    </row>
    <row r="56" spans="1:13" ht="16.5" hidden="1" customHeight="1" x14ac:dyDescent="0.2">
      <c r="A56" s="125" t="s">
        <v>100</v>
      </c>
      <c r="B56" s="18"/>
      <c r="C56" s="18"/>
      <c r="D56" s="18"/>
      <c r="E56" s="126">
        <f>[1]BYDEPT!F56</f>
        <v>5402214</v>
      </c>
      <c r="F56" s="126">
        <f>[1]BYDEPT!AE56</f>
        <v>0</v>
      </c>
      <c r="G56" s="127">
        <f t="shared" ref="G56:G69" si="15">E56+F56</f>
        <v>5402214</v>
      </c>
      <c r="H56" s="128">
        <f>[1]BYDEPT!BD56</f>
        <v>5402214</v>
      </c>
      <c r="I56" s="88">
        <f t="shared" si="12"/>
        <v>1</v>
      </c>
      <c r="J56" s="128">
        <f t="shared" ref="J56:J69" si="16">G56-H56</f>
        <v>0</v>
      </c>
      <c r="L56" s="128"/>
    </row>
    <row r="57" spans="1:13" ht="16.5" hidden="1" customHeight="1" x14ac:dyDescent="0.2">
      <c r="A57" s="125" t="s">
        <v>101</v>
      </c>
      <c r="B57" s="18"/>
      <c r="C57" s="18"/>
      <c r="D57" s="18"/>
      <c r="E57" s="126">
        <f>[1]BYDEPT!F57</f>
        <v>233620</v>
      </c>
      <c r="F57" s="126">
        <f>[1]BYDEPT!AE57</f>
        <v>0</v>
      </c>
      <c r="G57" s="127">
        <f t="shared" si="15"/>
        <v>233620</v>
      </c>
      <c r="H57" s="128">
        <f>[1]BYDEPT!BD57</f>
        <v>233620</v>
      </c>
      <c r="I57" s="88">
        <f t="shared" si="12"/>
        <v>1</v>
      </c>
      <c r="J57" s="128">
        <f t="shared" si="16"/>
        <v>0</v>
      </c>
      <c r="L57" s="128"/>
    </row>
    <row r="58" spans="1:13" ht="16.5" customHeight="1" x14ac:dyDescent="0.2">
      <c r="A58" s="125" t="s">
        <v>102</v>
      </c>
      <c r="B58" s="18"/>
      <c r="C58" s="18"/>
      <c r="D58" s="18"/>
      <c r="E58" s="126">
        <f>[1]BYDEPT!F58</f>
        <v>63093</v>
      </c>
      <c r="F58" s="126">
        <f>[1]BYDEPT!AE58</f>
        <v>0</v>
      </c>
      <c r="G58" s="127">
        <f t="shared" si="15"/>
        <v>63093</v>
      </c>
      <c r="H58" s="128">
        <f>[1]BYDEPT!BD58</f>
        <v>63093</v>
      </c>
      <c r="I58" s="88">
        <f t="shared" si="12"/>
        <v>1</v>
      </c>
      <c r="J58" s="128">
        <f t="shared" si="16"/>
        <v>0</v>
      </c>
      <c r="L58" s="128"/>
    </row>
    <row r="59" spans="1:13" ht="16.5" customHeight="1" x14ac:dyDescent="0.2">
      <c r="A59" s="125" t="s">
        <v>103</v>
      </c>
      <c r="B59" s="18"/>
      <c r="C59" s="18"/>
      <c r="D59" s="18"/>
      <c r="E59" s="126">
        <f>[1]BYDEPT!F59</f>
        <v>115175</v>
      </c>
      <c r="F59" s="126">
        <f>[1]BYDEPT!AE59</f>
        <v>0</v>
      </c>
      <c r="G59" s="127">
        <f t="shared" si="15"/>
        <v>115175</v>
      </c>
      <c r="H59" s="128">
        <f>[1]BYDEPT!BD59</f>
        <v>115175</v>
      </c>
      <c r="I59" s="88">
        <f t="shared" si="12"/>
        <v>1</v>
      </c>
      <c r="J59" s="128">
        <f t="shared" si="16"/>
        <v>0</v>
      </c>
      <c r="L59" s="128"/>
    </row>
    <row r="60" spans="1:13" ht="16.5" customHeight="1" x14ac:dyDescent="0.2">
      <c r="A60" s="125" t="s">
        <v>104</v>
      </c>
      <c r="B60" s="18"/>
      <c r="C60" s="18"/>
      <c r="D60" s="18"/>
      <c r="E60" s="126">
        <f>[1]BYDEPT!F60</f>
        <v>465917</v>
      </c>
      <c r="F60" s="126">
        <f>[1]BYDEPT!AE60</f>
        <v>0</v>
      </c>
      <c r="G60" s="127">
        <f t="shared" si="15"/>
        <v>465917</v>
      </c>
      <c r="H60" s="128">
        <f>[1]BYDEPT!BD60</f>
        <v>465917</v>
      </c>
      <c r="I60" s="88">
        <f t="shared" si="12"/>
        <v>1</v>
      </c>
      <c r="J60" s="128">
        <f t="shared" si="16"/>
        <v>0</v>
      </c>
      <c r="L60" s="128"/>
    </row>
    <row r="61" spans="1:13" ht="16.5" customHeight="1" x14ac:dyDescent="0.2">
      <c r="A61" s="125" t="s">
        <v>105</v>
      </c>
      <c r="B61" s="18"/>
      <c r="C61" s="18"/>
      <c r="D61" s="18"/>
      <c r="E61" s="126">
        <f>[1]BYDEPT!F61</f>
        <v>51557</v>
      </c>
      <c r="F61" s="126">
        <f>[1]BYDEPT!AE61</f>
        <v>0</v>
      </c>
      <c r="G61" s="127">
        <f t="shared" si="15"/>
        <v>51557</v>
      </c>
      <c r="H61" s="128">
        <f>[1]BYDEPT!BD61</f>
        <v>51557</v>
      </c>
      <c r="I61" s="88">
        <f t="shared" si="12"/>
        <v>1</v>
      </c>
      <c r="J61" s="128">
        <f t="shared" si="16"/>
        <v>0</v>
      </c>
      <c r="L61" s="128"/>
    </row>
    <row r="62" spans="1:13" ht="16.5" customHeight="1" x14ac:dyDescent="0.2">
      <c r="A62" s="125" t="s">
        <v>106</v>
      </c>
      <c r="B62" s="18"/>
      <c r="C62" s="18"/>
      <c r="D62" s="18"/>
      <c r="E62" s="126">
        <f>[1]BYDEPT!F62</f>
        <v>75939</v>
      </c>
      <c r="F62" s="126">
        <f>[1]BYDEPT!AE62</f>
        <v>0</v>
      </c>
      <c r="G62" s="127">
        <f t="shared" si="15"/>
        <v>75939</v>
      </c>
      <c r="H62" s="128">
        <f>[1]BYDEPT!BD62</f>
        <v>75939</v>
      </c>
      <c r="I62" s="88">
        <f t="shared" si="12"/>
        <v>1</v>
      </c>
      <c r="J62" s="128">
        <f t="shared" si="16"/>
        <v>0</v>
      </c>
      <c r="L62" s="128"/>
    </row>
    <row r="63" spans="1:13" ht="16.5" customHeight="1" x14ac:dyDescent="0.2">
      <c r="A63" s="125" t="s">
        <v>107</v>
      </c>
      <c r="B63" s="18"/>
      <c r="C63" s="18"/>
      <c r="D63" s="18"/>
      <c r="E63" s="126">
        <f>[1]BYDEPT!F63</f>
        <v>68548</v>
      </c>
      <c r="F63" s="126">
        <f>[1]BYDEPT!AE63</f>
        <v>0</v>
      </c>
      <c r="G63" s="127">
        <f t="shared" si="15"/>
        <v>68548</v>
      </c>
      <c r="H63" s="128">
        <f>[1]BYDEPT!BD63</f>
        <v>66897</v>
      </c>
      <c r="I63" s="88">
        <f t="shared" si="12"/>
        <v>0.9759146875182354</v>
      </c>
      <c r="J63" s="128">
        <f t="shared" si="16"/>
        <v>1651</v>
      </c>
      <c r="L63" s="128"/>
    </row>
    <row r="64" spans="1:13" ht="16.5" customHeight="1" x14ac:dyDescent="0.2">
      <c r="A64" s="125" t="s">
        <v>108</v>
      </c>
      <c r="B64" s="18"/>
      <c r="C64" s="18"/>
      <c r="D64" s="18"/>
      <c r="E64" s="126">
        <f>[1]BYDEPT!F64</f>
        <v>115965</v>
      </c>
      <c r="F64" s="126">
        <f>[1]BYDEPT!AE64</f>
        <v>0</v>
      </c>
      <c r="G64" s="127">
        <f t="shared" si="15"/>
        <v>115965</v>
      </c>
      <c r="H64" s="128">
        <f>[1]BYDEPT!BD64</f>
        <v>112503</v>
      </c>
      <c r="I64" s="88">
        <f t="shared" si="12"/>
        <v>0.97014616479110072</v>
      </c>
      <c r="J64" s="128">
        <f t="shared" si="16"/>
        <v>3462</v>
      </c>
      <c r="L64" s="128"/>
    </row>
    <row r="65" spans="1:12" ht="16.5" customHeight="1" x14ac:dyDescent="0.2">
      <c r="A65" s="125" t="s">
        <v>109</v>
      </c>
      <c r="B65" s="18"/>
      <c r="C65" s="18"/>
      <c r="D65" s="18"/>
      <c r="E65" s="126">
        <f>[1]BYDEPT!F65</f>
        <v>188098</v>
      </c>
      <c r="F65" s="126">
        <f>[1]BYDEPT!AE65</f>
        <v>0</v>
      </c>
      <c r="G65" s="127">
        <f t="shared" si="15"/>
        <v>188098</v>
      </c>
      <c r="H65" s="128">
        <f>[1]BYDEPT!BD65</f>
        <v>183967</v>
      </c>
      <c r="I65" s="88">
        <f t="shared" si="12"/>
        <v>0.97803804399834127</v>
      </c>
      <c r="J65" s="128">
        <f t="shared" si="16"/>
        <v>4131</v>
      </c>
      <c r="L65" s="128"/>
    </row>
    <row r="66" spans="1:12" ht="16.5" customHeight="1" x14ac:dyDescent="0.2">
      <c r="A66" s="125" t="s">
        <v>110</v>
      </c>
      <c r="B66" s="18"/>
      <c r="C66" s="18"/>
      <c r="D66" s="18"/>
      <c r="E66" s="126">
        <f>[1]BYDEPT!F66</f>
        <v>122695</v>
      </c>
      <c r="F66" s="126">
        <f>[1]BYDEPT!AE66</f>
        <v>0</v>
      </c>
      <c r="G66" s="127">
        <f t="shared" si="15"/>
        <v>122695</v>
      </c>
      <c r="H66" s="128">
        <f>[1]BYDEPT!BD66</f>
        <v>122695</v>
      </c>
      <c r="I66" s="88">
        <f t="shared" si="12"/>
        <v>1</v>
      </c>
      <c r="J66" s="128">
        <f t="shared" si="16"/>
        <v>0</v>
      </c>
      <c r="L66" s="128"/>
    </row>
    <row r="67" spans="1:12" ht="16.5" customHeight="1" x14ac:dyDescent="0.2">
      <c r="A67" s="125" t="s">
        <v>111</v>
      </c>
      <c r="B67" s="18"/>
      <c r="C67" s="18"/>
      <c r="D67" s="18"/>
      <c r="E67" s="126">
        <f>[1]BYDEPT!F67</f>
        <v>117201</v>
      </c>
      <c r="F67" s="126">
        <f>[1]BYDEPT!AE67</f>
        <v>0</v>
      </c>
      <c r="G67" s="127">
        <f t="shared" si="15"/>
        <v>117201</v>
      </c>
      <c r="H67" s="128">
        <f>[1]BYDEPT!BD67</f>
        <v>117089</v>
      </c>
      <c r="I67" s="88">
        <f t="shared" si="12"/>
        <v>0.99904437675446456</v>
      </c>
      <c r="J67" s="128">
        <f t="shared" si="16"/>
        <v>112</v>
      </c>
      <c r="L67" s="128"/>
    </row>
    <row r="68" spans="1:12" ht="16.5" customHeight="1" x14ac:dyDescent="0.2">
      <c r="A68" s="125" t="s">
        <v>112</v>
      </c>
      <c r="B68" s="18"/>
      <c r="C68" s="18"/>
      <c r="D68" s="18"/>
      <c r="E68" s="126">
        <f>[1]BYDEPT!F68</f>
        <v>23734</v>
      </c>
      <c r="F68" s="126">
        <f>[1]BYDEPT!AE68</f>
        <v>0</v>
      </c>
      <c r="G68" s="127">
        <f t="shared" si="15"/>
        <v>23734</v>
      </c>
      <c r="H68" s="128">
        <f>[1]BYDEPT!BD68</f>
        <v>23601</v>
      </c>
      <c r="I68" s="88">
        <f t="shared" si="12"/>
        <v>0.99439622482514534</v>
      </c>
      <c r="J68" s="128">
        <f t="shared" si="16"/>
        <v>133</v>
      </c>
      <c r="L68" s="128"/>
    </row>
    <row r="69" spans="1:12" ht="16.5" customHeight="1" x14ac:dyDescent="0.2">
      <c r="A69" s="125" t="s">
        <v>113</v>
      </c>
      <c r="B69" s="18"/>
      <c r="C69" s="18"/>
      <c r="D69" s="18"/>
      <c r="E69" s="126">
        <f>[1]BYDEPT!F69</f>
        <v>195604</v>
      </c>
      <c r="F69" s="126">
        <f>[1]BYDEPT!AE69</f>
        <v>0</v>
      </c>
      <c r="G69" s="127">
        <f t="shared" si="15"/>
        <v>195604</v>
      </c>
      <c r="H69" s="128">
        <f>[1]BYDEPT!BD69</f>
        <v>195604</v>
      </c>
      <c r="I69" s="88">
        <f t="shared" si="12"/>
        <v>1</v>
      </c>
      <c r="J69" s="128">
        <f t="shared" si="16"/>
        <v>0</v>
      </c>
      <c r="L69" s="128"/>
    </row>
    <row r="70" spans="1:12" ht="16.5" customHeight="1" x14ac:dyDescent="0.2">
      <c r="A70" s="125" t="s">
        <v>114</v>
      </c>
      <c r="B70" s="18"/>
      <c r="C70" s="18"/>
      <c r="D70" s="18"/>
      <c r="E70" s="129">
        <f>SUM(E71:E74)</f>
        <v>1508758</v>
      </c>
      <c r="F70" s="129">
        <f>SUM(F71:F74)</f>
        <v>0</v>
      </c>
      <c r="G70" s="130">
        <f>SUM(G71:G74)</f>
        <v>1508758</v>
      </c>
      <c r="H70" s="131">
        <f>SUM(H71:H74)</f>
        <v>1501363</v>
      </c>
      <c r="I70" s="132">
        <f t="shared" si="12"/>
        <v>0.99509861753839912</v>
      </c>
      <c r="J70" s="131">
        <f>SUM(J71:J74)</f>
        <v>7395</v>
      </c>
      <c r="L70" s="131"/>
    </row>
    <row r="71" spans="1:12" ht="16.5" customHeight="1" x14ac:dyDescent="0.2">
      <c r="A71" s="125" t="s">
        <v>115</v>
      </c>
      <c r="B71" s="18"/>
      <c r="C71" s="18"/>
      <c r="D71" s="18"/>
      <c r="E71" s="126">
        <f>[1]BYDEPT!F71</f>
        <v>186838</v>
      </c>
      <c r="F71" s="126">
        <f>[1]BYDEPT!AE71</f>
        <v>0</v>
      </c>
      <c r="G71" s="127">
        <f t="shared" ref="G71:G90" si="17">E71+F71</f>
        <v>186838</v>
      </c>
      <c r="H71" s="128">
        <f>[1]BYDEPT!BD71</f>
        <v>179838</v>
      </c>
      <c r="I71" s="88">
        <f t="shared" si="12"/>
        <v>0.96253438807951275</v>
      </c>
      <c r="J71" s="128">
        <f t="shared" ref="J71:J90" si="18">G71-H71</f>
        <v>7000</v>
      </c>
      <c r="L71" s="128"/>
    </row>
    <row r="72" spans="1:12" ht="16.5" customHeight="1" x14ac:dyDescent="0.2">
      <c r="A72" s="125" t="s">
        <v>116</v>
      </c>
      <c r="B72" s="18"/>
      <c r="C72" s="18"/>
      <c r="D72" s="18"/>
      <c r="E72" s="126">
        <f>[1]BYDEPT!F72</f>
        <v>930200</v>
      </c>
      <c r="F72" s="126">
        <f>[1]BYDEPT!AE72</f>
        <v>0</v>
      </c>
      <c r="G72" s="127">
        <f t="shared" si="17"/>
        <v>930200</v>
      </c>
      <c r="H72" s="128">
        <f>[1]BYDEPT!BD72</f>
        <v>930200</v>
      </c>
      <c r="I72" s="88">
        <f t="shared" si="12"/>
        <v>1</v>
      </c>
      <c r="J72" s="128">
        <f t="shared" si="18"/>
        <v>0</v>
      </c>
      <c r="L72" s="128"/>
    </row>
    <row r="73" spans="1:12" ht="16.5" customHeight="1" x14ac:dyDescent="0.2">
      <c r="A73" s="125" t="s">
        <v>117</v>
      </c>
      <c r="B73" s="18"/>
      <c r="C73" s="18"/>
      <c r="D73" s="18"/>
      <c r="E73" s="126">
        <f>[1]BYDEPT!F73</f>
        <v>267195</v>
      </c>
      <c r="F73" s="126">
        <f>[1]BYDEPT!AE73</f>
        <v>0</v>
      </c>
      <c r="G73" s="127">
        <f t="shared" si="17"/>
        <v>267195</v>
      </c>
      <c r="H73" s="128">
        <f>[1]BYDEPT!BD73</f>
        <v>266863</v>
      </c>
      <c r="I73" s="88">
        <f t="shared" si="12"/>
        <v>0.99875746177885061</v>
      </c>
      <c r="J73" s="128">
        <f t="shared" si="18"/>
        <v>332</v>
      </c>
      <c r="L73" s="128"/>
    </row>
    <row r="74" spans="1:12" ht="16.5" customHeight="1" x14ac:dyDescent="0.2">
      <c r="A74" s="125" t="s">
        <v>118</v>
      </c>
      <c r="B74" s="18"/>
      <c r="C74" s="18"/>
      <c r="D74" s="18"/>
      <c r="E74" s="126">
        <f>[1]BYDEPT!F74</f>
        <v>124525</v>
      </c>
      <c r="F74" s="126">
        <f>[1]BYDEPT!AE74</f>
        <v>0</v>
      </c>
      <c r="G74" s="127">
        <f t="shared" si="17"/>
        <v>124525</v>
      </c>
      <c r="H74" s="128">
        <f>[1]BYDEPT!BD74</f>
        <v>124462</v>
      </c>
      <c r="I74" s="88">
        <f t="shared" si="12"/>
        <v>0.99949407749447905</v>
      </c>
      <c r="J74" s="128">
        <f t="shared" si="18"/>
        <v>63</v>
      </c>
      <c r="L74" s="128"/>
    </row>
    <row r="75" spans="1:12" ht="16.5" customHeight="1" x14ac:dyDescent="0.2">
      <c r="A75" s="125" t="s">
        <v>119</v>
      </c>
      <c r="B75" s="18"/>
      <c r="C75" s="18"/>
      <c r="D75" s="18"/>
      <c r="E75" s="126">
        <f>[1]BYDEPT!F75</f>
        <v>858821</v>
      </c>
      <c r="F75" s="126">
        <f>[1]BYDEPT!AE75</f>
        <v>0</v>
      </c>
      <c r="G75" s="127">
        <f t="shared" si="17"/>
        <v>858821</v>
      </c>
      <c r="H75" s="128">
        <f>[1]BYDEPT!BD75</f>
        <v>837913</v>
      </c>
      <c r="I75" s="88">
        <f t="shared" si="12"/>
        <v>0.97565499679211387</v>
      </c>
      <c r="J75" s="128">
        <f t="shared" si="18"/>
        <v>20908</v>
      </c>
      <c r="L75" s="128"/>
    </row>
    <row r="76" spans="1:12" ht="16.5" customHeight="1" x14ac:dyDescent="0.2">
      <c r="A76" s="125" t="s">
        <v>120</v>
      </c>
      <c r="B76" s="18"/>
      <c r="C76" s="18"/>
      <c r="D76" s="18"/>
      <c r="E76" s="126">
        <f>[1]BYDEPT!F76</f>
        <v>464227</v>
      </c>
      <c r="F76" s="126">
        <f>[1]BYDEPT!AE76</f>
        <v>0</v>
      </c>
      <c r="G76" s="127">
        <f t="shared" si="17"/>
        <v>464227</v>
      </c>
      <c r="H76" s="128">
        <f>[1]BYDEPT!BD76</f>
        <v>461238</v>
      </c>
      <c r="I76" s="88">
        <f t="shared" si="12"/>
        <v>0.99356133960325443</v>
      </c>
      <c r="J76" s="128">
        <f t="shared" si="18"/>
        <v>2989</v>
      </c>
      <c r="L76" s="128"/>
    </row>
    <row r="77" spans="1:12" ht="15.75" customHeight="1" x14ac:dyDescent="0.2">
      <c r="A77" s="125" t="s">
        <v>121</v>
      </c>
      <c r="B77" s="18"/>
      <c r="C77" s="18"/>
      <c r="D77" s="18"/>
      <c r="E77" s="126">
        <f>[1]BYDEPT!F77</f>
        <v>581899</v>
      </c>
      <c r="F77" s="126">
        <f>[1]BYDEPT!AE77</f>
        <v>0</v>
      </c>
      <c r="G77" s="127">
        <f t="shared" si="17"/>
        <v>581899</v>
      </c>
      <c r="H77" s="128">
        <f>[1]BYDEPT!BD77</f>
        <v>581726</v>
      </c>
      <c r="I77" s="88">
        <f t="shared" si="12"/>
        <v>0.99970269754716878</v>
      </c>
      <c r="J77" s="128">
        <f t="shared" si="18"/>
        <v>173</v>
      </c>
      <c r="L77" s="128"/>
    </row>
    <row r="78" spans="1:12" ht="16.5" customHeight="1" x14ac:dyDescent="0.2">
      <c r="A78" s="125" t="s">
        <v>122</v>
      </c>
      <c r="B78" s="18"/>
      <c r="C78" s="18"/>
      <c r="D78" s="18"/>
      <c r="E78" s="126">
        <f>[1]BYDEPT!F78</f>
        <v>139807</v>
      </c>
      <c r="F78" s="126">
        <f>[1]BYDEPT!AE78</f>
        <v>0</v>
      </c>
      <c r="G78" s="127">
        <f t="shared" si="17"/>
        <v>139807</v>
      </c>
      <c r="H78" s="128">
        <f>[1]BYDEPT!BD78</f>
        <v>139807</v>
      </c>
      <c r="I78" s="88">
        <f t="shared" si="12"/>
        <v>1</v>
      </c>
      <c r="J78" s="128">
        <f t="shared" si="18"/>
        <v>0</v>
      </c>
      <c r="L78" s="128"/>
    </row>
    <row r="79" spans="1:12" ht="16.5" customHeight="1" x14ac:dyDescent="0.2">
      <c r="A79" s="125" t="s">
        <v>123</v>
      </c>
      <c r="B79" s="18"/>
      <c r="C79" s="18"/>
      <c r="D79" s="18"/>
      <c r="E79" s="126">
        <f>[1]BYDEPT!F79</f>
        <v>399475</v>
      </c>
      <c r="F79" s="126">
        <f>[1]BYDEPT!AE79</f>
        <v>0</v>
      </c>
      <c r="G79" s="127">
        <f t="shared" si="17"/>
        <v>399475</v>
      </c>
      <c r="H79" s="128">
        <f>[1]BYDEPT!BD79</f>
        <v>395863</v>
      </c>
      <c r="I79" s="88">
        <f t="shared" si="12"/>
        <v>0.99095813254897047</v>
      </c>
      <c r="J79" s="128">
        <f t="shared" si="18"/>
        <v>3612</v>
      </c>
      <c r="L79" s="128"/>
    </row>
    <row r="80" spans="1:12" ht="16.5" customHeight="1" x14ac:dyDescent="0.2">
      <c r="A80" s="125" t="s">
        <v>124</v>
      </c>
      <c r="B80" s="18"/>
      <c r="C80" s="18"/>
      <c r="D80" s="18"/>
      <c r="E80" s="126">
        <f>[1]BYDEPT!F80</f>
        <v>767913</v>
      </c>
      <c r="F80" s="126">
        <f>[1]BYDEPT!AE80</f>
        <v>0</v>
      </c>
      <c r="G80" s="127">
        <f t="shared" si="17"/>
        <v>767913</v>
      </c>
      <c r="H80" s="128">
        <f>[1]BYDEPT!BD80</f>
        <v>767913</v>
      </c>
      <c r="I80" s="88">
        <f t="shared" si="12"/>
        <v>1</v>
      </c>
      <c r="J80" s="128">
        <f t="shared" si="18"/>
        <v>0</v>
      </c>
      <c r="L80" s="128"/>
    </row>
    <row r="81" spans="1:12" ht="16.5" customHeight="1" x14ac:dyDescent="0.2">
      <c r="A81" s="125" t="s">
        <v>125</v>
      </c>
      <c r="B81" s="18"/>
      <c r="C81" s="18"/>
      <c r="D81" s="18"/>
      <c r="E81" s="126">
        <f>[1]BYDEPT!F81</f>
        <v>44074</v>
      </c>
      <c r="F81" s="126">
        <f>[1]BYDEPT!AE81</f>
        <v>0</v>
      </c>
      <c r="G81" s="127">
        <f t="shared" si="17"/>
        <v>44074</v>
      </c>
      <c r="H81" s="128">
        <f>[1]BYDEPT!BD81</f>
        <v>44074</v>
      </c>
      <c r="I81" s="88">
        <f t="shared" si="12"/>
        <v>1</v>
      </c>
      <c r="J81" s="128">
        <f t="shared" si="18"/>
        <v>0</v>
      </c>
      <c r="L81" s="128"/>
    </row>
    <row r="82" spans="1:12" ht="16.5" customHeight="1" x14ac:dyDescent="0.2">
      <c r="A82" s="133" t="s">
        <v>126</v>
      </c>
      <c r="B82" s="18"/>
      <c r="C82" s="18"/>
      <c r="D82" s="18"/>
      <c r="E82" s="126">
        <f>[1]BYDEPT!F82</f>
        <v>135409</v>
      </c>
      <c r="F82" s="126">
        <f>[1]BYDEPT!AE82</f>
        <v>0</v>
      </c>
      <c r="G82" s="127">
        <f t="shared" si="17"/>
        <v>135409</v>
      </c>
      <c r="H82" s="128">
        <f>[1]BYDEPT!BD82</f>
        <v>135409</v>
      </c>
      <c r="I82" s="88">
        <f t="shared" si="12"/>
        <v>1</v>
      </c>
      <c r="J82" s="128">
        <f t="shared" si="18"/>
        <v>0</v>
      </c>
      <c r="L82" s="128"/>
    </row>
    <row r="83" spans="1:12" ht="16.5" customHeight="1" x14ac:dyDescent="0.2">
      <c r="A83" s="133" t="s">
        <v>127</v>
      </c>
      <c r="B83" s="18"/>
      <c r="C83" s="18"/>
      <c r="D83" s="18"/>
      <c r="E83" s="126">
        <f>[1]BYDEPT!F83</f>
        <v>60825</v>
      </c>
      <c r="F83" s="126">
        <f>[1]BYDEPT!AE83</f>
        <v>0</v>
      </c>
      <c r="G83" s="127">
        <f t="shared" si="17"/>
        <v>60825</v>
      </c>
      <c r="H83" s="128">
        <f>[1]BYDEPT!BD83</f>
        <v>60811</v>
      </c>
      <c r="I83" s="88">
        <f t="shared" si="12"/>
        <v>0.99976983148376486</v>
      </c>
      <c r="J83" s="128">
        <f t="shared" si="18"/>
        <v>14</v>
      </c>
      <c r="L83" s="128"/>
    </row>
    <row r="84" spans="1:12" ht="16.5" customHeight="1" x14ac:dyDescent="0.2">
      <c r="A84" s="133" t="s">
        <v>128</v>
      </c>
      <c r="B84" s="18"/>
      <c r="C84" s="18"/>
      <c r="D84" s="18"/>
      <c r="E84" s="126">
        <f>[1]BYDEPT!F84</f>
        <v>957102</v>
      </c>
      <c r="F84" s="126">
        <f>[1]BYDEPT!AE84</f>
        <v>0</v>
      </c>
      <c r="G84" s="127">
        <f t="shared" si="17"/>
        <v>957102</v>
      </c>
      <c r="H84" s="128">
        <f>[1]BYDEPT!BD84</f>
        <v>957102</v>
      </c>
      <c r="I84" s="88">
        <f t="shared" si="12"/>
        <v>1</v>
      </c>
      <c r="J84" s="128">
        <f t="shared" si="18"/>
        <v>0</v>
      </c>
      <c r="L84" s="128"/>
    </row>
    <row r="85" spans="1:12" ht="16.5" customHeight="1" x14ac:dyDescent="0.2">
      <c r="A85" s="133" t="s">
        <v>129</v>
      </c>
      <c r="B85" s="18"/>
      <c r="C85" s="18"/>
      <c r="D85" s="18"/>
      <c r="E85" s="126">
        <f>[1]BYDEPT!F85</f>
        <v>121067</v>
      </c>
      <c r="F85" s="126">
        <f>[1]BYDEPT!AE85</f>
        <v>0</v>
      </c>
      <c r="G85" s="127">
        <f t="shared" si="17"/>
        <v>121067</v>
      </c>
      <c r="H85" s="128">
        <f>[1]BYDEPT!BD85</f>
        <v>121067</v>
      </c>
      <c r="I85" s="88">
        <f t="shared" si="12"/>
        <v>1</v>
      </c>
      <c r="J85" s="128">
        <f t="shared" si="18"/>
        <v>0</v>
      </c>
      <c r="L85" s="128"/>
    </row>
    <row r="86" spans="1:12" ht="16.5" customHeight="1" x14ac:dyDescent="0.2">
      <c r="A86" s="133" t="s">
        <v>130</v>
      </c>
      <c r="B86" s="18"/>
      <c r="C86" s="18"/>
      <c r="D86" s="18"/>
      <c r="E86" s="126">
        <f>[1]BYDEPT!F86</f>
        <v>189872</v>
      </c>
      <c r="F86" s="126">
        <f>[1]BYDEPT!AE86</f>
        <v>0</v>
      </c>
      <c r="G86" s="127">
        <f t="shared" si="17"/>
        <v>189872</v>
      </c>
      <c r="H86" s="128">
        <f>[1]BYDEPT!BD86</f>
        <v>189540</v>
      </c>
      <c r="I86" s="88">
        <f t="shared" si="12"/>
        <v>0.99825145361085366</v>
      </c>
      <c r="J86" s="128">
        <f t="shared" si="18"/>
        <v>332</v>
      </c>
      <c r="L86" s="128"/>
    </row>
    <row r="87" spans="1:12" ht="16.5" customHeight="1" x14ac:dyDescent="0.2">
      <c r="A87" s="133" t="s">
        <v>131</v>
      </c>
      <c r="B87" s="18"/>
      <c r="C87" s="18"/>
      <c r="D87" s="18"/>
      <c r="E87" s="126">
        <f>[1]BYDEPT!F87</f>
        <v>129274</v>
      </c>
      <c r="F87" s="126">
        <f>[1]BYDEPT!AE87</f>
        <v>0</v>
      </c>
      <c r="G87" s="127">
        <f t="shared" si="17"/>
        <v>129274</v>
      </c>
      <c r="H87" s="128">
        <f>[1]BYDEPT!BD87</f>
        <v>129274</v>
      </c>
      <c r="I87" s="88">
        <f t="shared" si="12"/>
        <v>1</v>
      </c>
      <c r="J87" s="128">
        <f t="shared" si="18"/>
        <v>0</v>
      </c>
      <c r="L87" s="128"/>
    </row>
    <row r="88" spans="1:12" ht="16.5" customHeight="1" x14ac:dyDescent="0.2">
      <c r="A88" s="133" t="s">
        <v>132</v>
      </c>
      <c r="B88" s="18"/>
      <c r="C88" s="18"/>
      <c r="D88" s="18"/>
      <c r="E88" s="126">
        <f>[1]BYDEPT!F88</f>
        <v>73138</v>
      </c>
      <c r="F88" s="126">
        <f>[1]BYDEPT!AE88</f>
        <v>0</v>
      </c>
      <c r="G88" s="127">
        <f t="shared" si="17"/>
        <v>73138</v>
      </c>
      <c r="H88" s="128">
        <f>[1]BYDEPT!BD88</f>
        <v>73138</v>
      </c>
      <c r="I88" s="88">
        <f t="shared" si="12"/>
        <v>1</v>
      </c>
      <c r="J88" s="128">
        <f t="shared" si="18"/>
        <v>0</v>
      </c>
      <c r="L88" s="128"/>
    </row>
    <row r="89" spans="1:12" ht="16.5" customHeight="1" x14ac:dyDescent="0.2">
      <c r="A89" s="133" t="s">
        <v>133</v>
      </c>
      <c r="B89" s="18"/>
      <c r="C89" s="18"/>
      <c r="D89" s="18"/>
      <c r="E89" s="126">
        <f>[1]BYDEPT!F89</f>
        <v>42705</v>
      </c>
      <c r="F89" s="126">
        <f>[1]BYDEPT!AE89</f>
        <v>0</v>
      </c>
      <c r="G89" s="127">
        <f t="shared" si="17"/>
        <v>42705</v>
      </c>
      <c r="H89" s="128">
        <f>[1]BYDEPT!BD89</f>
        <v>42705</v>
      </c>
      <c r="I89" s="88">
        <f t="shared" si="12"/>
        <v>1</v>
      </c>
      <c r="J89" s="128">
        <f t="shared" si="18"/>
        <v>0</v>
      </c>
      <c r="L89" s="128"/>
    </row>
    <row r="90" spans="1:12" ht="16.5" customHeight="1" x14ac:dyDescent="0.2">
      <c r="A90" s="133" t="s">
        <v>134</v>
      </c>
      <c r="B90" s="18"/>
      <c r="C90" s="18"/>
      <c r="D90" s="18"/>
      <c r="E90" s="126">
        <f>[1]BYDEPT!F90</f>
        <v>360849</v>
      </c>
      <c r="F90" s="126">
        <f>[1]BYDEPT!AE90</f>
        <v>0</v>
      </c>
      <c r="G90" s="127">
        <f t="shared" si="17"/>
        <v>360849</v>
      </c>
      <c r="H90" s="128">
        <f>[1]BYDEPT!BD90</f>
        <v>356498</v>
      </c>
      <c r="I90" s="88">
        <f t="shared" si="12"/>
        <v>0.98794232490598566</v>
      </c>
      <c r="J90" s="128">
        <f t="shared" si="18"/>
        <v>4351</v>
      </c>
      <c r="L90" s="128"/>
    </row>
    <row r="91" spans="1:12" ht="15.75" customHeight="1" x14ac:dyDescent="0.2">
      <c r="A91" s="125"/>
      <c r="B91" s="18"/>
      <c r="C91" s="18"/>
      <c r="D91" s="18"/>
      <c r="E91" s="126"/>
      <c r="F91" s="126"/>
      <c r="G91" s="127"/>
      <c r="H91" s="128"/>
      <c r="I91" s="88"/>
      <c r="J91" s="128"/>
      <c r="L91" s="128"/>
    </row>
    <row r="92" spans="1:12" ht="16.5" customHeight="1" x14ac:dyDescent="0.2">
      <c r="A92" s="134" t="s">
        <v>135</v>
      </c>
      <c r="B92" s="11"/>
      <c r="C92" s="11"/>
      <c r="D92" s="11"/>
      <c r="E92" s="135">
        <f>E93+E94+SUM(E101:E109)</f>
        <v>408287555</v>
      </c>
      <c r="F92" s="136">
        <f>F93+F94+SUM(F101:F109)</f>
        <v>42974932</v>
      </c>
      <c r="G92" s="137">
        <f>G93+G94+SUM(G101:G109)</f>
        <v>451262487</v>
      </c>
      <c r="H92" s="138">
        <f>H93+H94+SUM(H101:H109)</f>
        <v>343314409</v>
      </c>
      <c r="I92" s="139">
        <f t="shared" ref="I92:I99" si="19">H92/G92</f>
        <v>0.76078650206969234</v>
      </c>
      <c r="J92" s="138">
        <f>J93+J94+SUM(J101:J109)</f>
        <v>107948078</v>
      </c>
      <c r="L92" s="138"/>
    </row>
    <row r="93" spans="1:12" ht="16.5" customHeight="1" x14ac:dyDescent="0.2">
      <c r="A93" s="140" t="s">
        <v>136</v>
      </c>
      <c r="B93" s="141"/>
      <c r="C93" s="141"/>
      <c r="D93" s="141"/>
      <c r="E93" s="126">
        <f>[1]BYDEPT!F93</f>
        <v>103453120</v>
      </c>
      <c r="F93" s="126">
        <f>[1]BYDEPT!AE93</f>
        <v>42974932</v>
      </c>
      <c r="G93" s="127">
        <f t="shared" ref="G93" si="20">E93+F93</f>
        <v>146428052</v>
      </c>
      <c r="H93" s="128">
        <f>[1]BYDEPT!BD93</f>
        <v>125115954</v>
      </c>
      <c r="I93" s="88">
        <f t="shared" si="19"/>
        <v>0.85445344857828198</v>
      </c>
      <c r="J93" s="128">
        <f t="shared" ref="J93" si="21">G93-H93</f>
        <v>21312098</v>
      </c>
      <c r="L93" s="128"/>
    </row>
    <row r="94" spans="1:12" ht="16.5" customHeight="1" x14ac:dyDescent="0.2">
      <c r="A94" s="140" t="s">
        <v>137</v>
      </c>
      <c r="B94" s="141"/>
      <c r="C94" s="141"/>
      <c r="D94" s="141"/>
      <c r="E94" s="129">
        <f>SUM(E95:E99)</f>
        <v>57203886</v>
      </c>
      <c r="F94" s="129">
        <f>SUM(F95:F99)</f>
        <v>0</v>
      </c>
      <c r="G94" s="130">
        <f>SUM(G95:G99)</f>
        <v>57203886</v>
      </c>
      <c r="H94" s="131">
        <f>SUM(H95:H99)</f>
        <v>25101753</v>
      </c>
      <c r="I94" s="132">
        <f t="shared" si="19"/>
        <v>0.43881202406423925</v>
      </c>
      <c r="J94" s="131">
        <f>SUM(J95:J99)</f>
        <v>32102133</v>
      </c>
      <c r="L94" s="131"/>
    </row>
    <row r="95" spans="1:12" ht="16.5" customHeight="1" x14ac:dyDescent="0.2">
      <c r="A95" s="142" t="s">
        <v>138</v>
      </c>
      <c r="B95" s="143"/>
      <c r="C95" s="143"/>
      <c r="D95" s="143"/>
      <c r="E95" s="126">
        <f>[1]BYDEPT!F95</f>
        <v>35917970</v>
      </c>
      <c r="F95" s="126">
        <f>[1]BYDEPT!AE95</f>
        <v>0</v>
      </c>
      <c r="G95" s="127">
        <f t="shared" ref="G95:G99" si="22">E95+F95</f>
        <v>35917970</v>
      </c>
      <c r="H95" s="128">
        <f>[1]BYDEPT!BD95</f>
        <v>4500865</v>
      </c>
      <c r="I95" s="88">
        <f t="shared" si="19"/>
        <v>0.12530955953245687</v>
      </c>
      <c r="J95" s="128">
        <f t="shared" ref="J95:J99" si="23">G95-H95</f>
        <v>31417105</v>
      </c>
      <c r="L95" s="128"/>
    </row>
    <row r="96" spans="1:12" ht="16.5" customHeight="1" x14ac:dyDescent="0.2">
      <c r="A96" s="142" t="s">
        <v>139</v>
      </c>
      <c r="B96" s="143"/>
      <c r="C96" s="143"/>
      <c r="D96" s="143"/>
      <c r="E96" s="126">
        <f>[1]BYDEPT!F96</f>
        <v>1959245</v>
      </c>
      <c r="F96" s="126">
        <f>[1]BYDEPT!AE96</f>
        <v>0</v>
      </c>
      <c r="G96" s="127">
        <f t="shared" si="22"/>
        <v>1959245</v>
      </c>
      <c r="H96" s="128">
        <f>[1]BYDEPT!BD96</f>
        <v>1959245</v>
      </c>
      <c r="I96" s="88">
        <f t="shared" si="19"/>
        <v>1</v>
      </c>
      <c r="J96" s="128">
        <f t="shared" si="23"/>
        <v>0</v>
      </c>
      <c r="L96" s="128"/>
    </row>
    <row r="97" spans="1:13" ht="16.5" customHeight="1" x14ac:dyDescent="0.2">
      <c r="A97" s="142" t="s">
        <v>140</v>
      </c>
      <c r="B97" s="143"/>
      <c r="C97" s="143"/>
      <c r="D97" s="143"/>
      <c r="E97" s="126">
        <f>[1]BYDEPT!F97</f>
        <v>50000</v>
      </c>
      <c r="F97" s="126">
        <f>[1]BYDEPT!AE97</f>
        <v>0</v>
      </c>
      <c r="G97" s="127">
        <f t="shared" si="22"/>
        <v>50000</v>
      </c>
      <c r="H97" s="128">
        <f>[1]BYDEPT!BD97</f>
        <v>37720</v>
      </c>
      <c r="I97" s="88">
        <f t="shared" si="19"/>
        <v>0.75439999999999996</v>
      </c>
      <c r="J97" s="128">
        <f t="shared" si="23"/>
        <v>12280</v>
      </c>
      <c r="L97" s="128"/>
    </row>
    <row r="98" spans="1:13" ht="15.75" customHeight="1" x14ac:dyDescent="0.2">
      <c r="A98" s="142" t="s">
        <v>141</v>
      </c>
      <c r="B98" s="143"/>
      <c r="C98" s="143"/>
      <c r="D98" s="143"/>
      <c r="E98" s="126">
        <f>[1]BYDEPT!F98</f>
        <v>19076671</v>
      </c>
      <c r="F98" s="126">
        <f>[1]BYDEPT!AE98</f>
        <v>0</v>
      </c>
      <c r="G98" s="127">
        <f t="shared" si="22"/>
        <v>19076671</v>
      </c>
      <c r="H98" s="128">
        <f>[1]BYDEPT!BD98</f>
        <v>18603923</v>
      </c>
      <c r="I98" s="88">
        <f t="shared" si="19"/>
        <v>0.9752185273835251</v>
      </c>
      <c r="J98" s="128">
        <f t="shared" si="23"/>
        <v>472748</v>
      </c>
      <c r="L98" s="128"/>
    </row>
    <row r="99" spans="1:13" ht="16.5" customHeight="1" x14ac:dyDescent="0.2">
      <c r="A99" s="142" t="s">
        <v>142</v>
      </c>
      <c r="B99" s="143"/>
      <c r="C99" s="143"/>
      <c r="D99" s="143"/>
      <c r="E99" s="126">
        <f>[1]BYDEPT!F99</f>
        <v>200000</v>
      </c>
      <c r="F99" s="126">
        <f>[1]BYDEPT!AE99</f>
        <v>0</v>
      </c>
      <c r="G99" s="127">
        <f t="shared" si="22"/>
        <v>200000</v>
      </c>
      <c r="H99" s="128">
        <f>[1]BYDEPT!BD99</f>
        <v>0</v>
      </c>
      <c r="I99" s="88">
        <f t="shared" si="19"/>
        <v>0</v>
      </c>
      <c r="J99" s="128">
        <f t="shared" si="23"/>
        <v>200000</v>
      </c>
      <c r="L99" s="128"/>
    </row>
    <row r="100" spans="1:13" ht="14.25" hidden="1" customHeight="1" x14ac:dyDescent="0.2">
      <c r="A100" s="125"/>
      <c r="B100" s="18"/>
      <c r="C100" s="18"/>
      <c r="D100" s="18"/>
      <c r="E100" s="126"/>
      <c r="F100" s="74"/>
      <c r="G100" s="127"/>
      <c r="H100" s="144"/>
      <c r="I100" s="145"/>
      <c r="J100" s="144"/>
      <c r="L100" s="144"/>
    </row>
    <row r="101" spans="1:13" ht="16.5" customHeight="1" x14ac:dyDescent="0.2">
      <c r="A101" s="146" t="s">
        <v>143</v>
      </c>
      <c r="B101" s="58"/>
      <c r="C101" s="58"/>
      <c r="D101" s="58"/>
      <c r="E101" s="126">
        <f>[1]BYDEPT!F101</f>
        <v>2500000</v>
      </c>
      <c r="F101" s="126">
        <f>[1]BYDEPT!AE101</f>
        <v>0</v>
      </c>
      <c r="G101" s="127">
        <f t="shared" ref="G101:G109" si="24">E101+F101</f>
        <v>2500000</v>
      </c>
      <c r="H101" s="128">
        <f>[1]BYDEPT!BD101</f>
        <v>1686125</v>
      </c>
      <c r="I101" s="88">
        <f t="shared" ref="I101:I108" si="25">H101/G101</f>
        <v>0.67444999999999999</v>
      </c>
      <c r="J101" s="128">
        <f t="shared" ref="J101:J109" si="26">G101-H101</f>
        <v>813875</v>
      </c>
      <c r="K101" s="117"/>
      <c r="L101" s="128"/>
    </row>
    <row r="102" spans="1:13" ht="16.5" hidden="1" customHeight="1" x14ac:dyDescent="0.2">
      <c r="A102" s="146" t="s">
        <v>144</v>
      </c>
      <c r="B102" s="58"/>
      <c r="C102" s="58"/>
      <c r="D102" s="58"/>
      <c r="E102" s="126">
        <f>[1]BYDEPT!F102</f>
        <v>0</v>
      </c>
      <c r="F102" s="126">
        <f>[1]BYDEPT!AE102</f>
        <v>0</v>
      </c>
      <c r="G102" s="127">
        <f t="shared" si="24"/>
        <v>0</v>
      </c>
      <c r="H102" s="128">
        <f>[1]BYDEPT!BD102</f>
        <v>0</v>
      </c>
      <c r="I102" s="88"/>
      <c r="J102" s="128">
        <f t="shared" si="26"/>
        <v>0</v>
      </c>
      <c r="L102" s="128"/>
    </row>
    <row r="103" spans="1:13" ht="16.5" hidden="1" customHeight="1" x14ac:dyDescent="0.2">
      <c r="A103" s="140" t="s">
        <v>145</v>
      </c>
      <c r="B103" s="141"/>
      <c r="C103" s="141"/>
      <c r="D103" s="141"/>
      <c r="E103" s="126">
        <f>[1]BYDEPT!F103</f>
        <v>0</v>
      </c>
      <c r="F103" s="126">
        <f>[1]BYDEPT!AE103</f>
        <v>0</v>
      </c>
      <c r="G103" s="127">
        <f t="shared" si="24"/>
        <v>0</v>
      </c>
      <c r="H103" s="128">
        <f>[1]BYDEPT!BD103</f>
        <v>0</v>
      </c>
      <c r="I103" s="88"/>
      <c r="J103" s="128">
        <f t="shared" si="26"/>
        <v>0</v>
      </c>
      <c r="L103" s="128"/>
    </row>
    <row r="104" spans="1:13" ht="16.5" hidden="1" customHeight="1" x14ac:dyDescent="0.2">
      <c r="A104" s="140" t="s">
        <v>146</v>
      </c>
      <c r="B104" s="141"/>
      <c r="C104" s="141"/>
      <c r="D104" s="141"/>
      <c r="E104" s="126">
        <f>[1]BYDEPT!F104</f>
        <v>0</v>
      </c>
      <c r="F104" s="126">
        <f>[1]BYDEPT!AE104</f>
        <v>0</v>
      </c>
      <c r="G104" s="127">
        <f t="shared" si="24"/>
        <v>0</v>
      </c>
      <c r="H104" s="128">
        <f>[1]BYDEPT!BD104</f>
        <v>0</v>
      </c>
      <c r="I104" s="88"/>
      <c r="J104" s="128">
        <f t="shared" si="26"/>
        <v>0</v>
      </c>
      <c r="L104" s="128"/>
    </row>
    <row r="105" spans="1:13" ht="16.5" hidden="1" customHeight="1" x14ac:dyDescent="0.2">
      <c r="A105" s="140" t="s">
        <v>147</v>
      </c>
      <c r="B105" s="141"/>
      <c r="C105" s="141"/>
      <c r="D105" s="141"/>
      <c r="E105" s="126">
        <f>[1]BYDEPT!F105</f>
        <v>0</v>
      </c>
      <c r="F105" s="126">
        <f>[1]BYDEPT!AE105</f>
        <v>0</v>
      </c>
      <c r="G105" s="127">
        <f t="shared" si="24"/>
        <v>0</v>
      </c>
      <c r="H105" s="128">
        <f>[1]BYDEPT!BD105</f>
        <v>0</v>
      </c>
      <c r="I105" s="88"/>
      <c r="J105" s="128">
        <f t="shared" si="26"/>
        <v>0</v>
      </c>
      <c r="L105" s="128"/>
    </row>
    <row r="106" spans="1:13" ht="16.5" customHeight="1" x14ac:dyDescent="0.2">
      <c r="A106" s="140" t="s">
        <v>148</v>
      </c>
      <c r="B106" s="141"/>
      <c r="C106" s="141"/>
      <c r="D106" s="141"/>
      <c r="E106" s="126">
        <f>[1]BYDEPT!F106</f>
        <v>96261997</v>
      </c>
      <c r="F106" s="126">
        <f>[1]BYDEPT!AE106</f>
        <v>0</v>
      </c>
      <c r="G106" s="127">
        <f t="shared" si="24"/>
        <v>96261997</v>
      </c>
      <c r="H106" s="128">
        <f>[1]BYDEPT!BD106</f>
        <v>82228523</v>
      </c>
      <c r="I106" s="88">
        <f t="shared" si="25"/>
        <v>0.85421584387034899</v>
      </c>
      <c r="J106" s="128">
        <f t="shared" si="26"/>
        <v>14033474</v>
      </c>
      <c r="K106" s="117"/>
      <c r="L106" s="128"/>
    </row>
    <row r="107" spans="1:13" ht="16.5" customHeight="1" x14ac:dyDescent="0.2">
      <c r="A107" s="146" t="s">
        <v>149</v>
      </c>
      <c r="B107" s="58"/>
      <c r="C107" s="58"/>
      <c r="D107" s="58"/>
      <c r="E107" s="126">
        <f>[1]BYDEPT!F107</f>
        <v>38895531</v>
      </c>
      <c r="F107" s="126">
        <f>[1]BYDEPT!AE107</f>
        <v>0</v>
      </c>
      <c r="G107" s="127">
        <f t="shared" si="24"/>
        <v>38895531</v>
      </c>
      <c r="H107" s="128">
        <f>[1]BYDEPT!BD107</f>
        <v>14832337</v>
      </c>
      <c r="I107" s="88">
        <f t="shared" si="25"/>
        <v>0.3813378200184489</v>
      </c>
      <c r="J107" s="128">
        <f t="shared" si="26"/>
        <v>24063194</v>
      </c>
      <c r="L107" s="128"/>
      <c r="M107" s="117">
        <v>662500</v>
      </c>
    </row>
    <row r="108" spans="1:13" ht="16.5" customHeight="1" x14ac:dyDescent="0.2">
      <c r="A108" s="140" t="s">
        <v>150</v>
      </c>
      <c r="B108" s="141"/>
      <c r="C108" s="141"/>
      <c r="D108" s="141"/>
      <c r="E108" s="126">
        <f>[1]BYDEPT!F108</f>
        <v>109973021</v>
      </c>
      <c r="F108" s="126">
        <f>[1]BYDEPT!AE108</f>
        <v>0</v>
      </c>
      <c r="G108" s="127">
        <f t="shared" si="24"/>
        <v>109973021</v>
      </c>
      <c r="H108" s="128">
        <f>[1]BYDEPT!BD108</f>
        <v>94349717</v>
      </c>
      <c r="I108" s="88">
        <f t="shared" si="25"/>
        <v>0.85793512028736574</v>
      </c>
      <c r="J108" s="128">
        <f t="shared" si="26"/>
        <v>15623304</v>
      </c>
      <c r="L108" s="128"/>
    </row>
    <row r="109" spans="1:13" ht="16.5" hidden="1" customHeight="1" x14ac:dyDescent="0.2">
      <c r="A109" s="140" t="s">
        <v>151</v>
      </c>
      <c r="B109" s="58"/>
      <c r="C109" s="141"/>
      <c r="D109" s="147"/>
      <c r="E109" s="126">
        <f>[1]BYDEPT!F109</f>
        <v>0</v>
      </c>
      <c r="F109" s="126">
        <f>[1]BYDEPT!AE109</f>
        <v>0</v>
      </c>
      <c r="G109" s="127">
        <f t="shared" si="24"/>
        <v>0</v>
      </c>
      <c r="H109" s="128">
        <f>[1]BYDEPT!BD109</f>
        <v>0</v>
      </c>
      <c r="I109" s="88"/>
      <c r="J109" s="128">
        <f t="shared" si="26"/>
        <v>0</v>
      </c>
      <c r="L109" s="128"/>
    </row>
    <row r="110" spans="1:13" ht="16.5" customHeight="1" x14ac:dyDescent="0.2">
      <c r="A110" s="148"/>
      <c r="B110" s="4"/>
      <c r="C110" s="63"/>
      <c r="D110" s="4"/>
      <c r="E110" s="149"/>
      <c r="F110" s="149"/>
      <c r="G110" s="150"/>
      <c r="H110" s="151"/>
      <c r="I110" s="145"/>
      <c r="J110" s="151"/>
      <c r="L110" s="151"/>
    </row>
    <row r="111" spans="1:13" ht="16.5" customHeight="1" x14ac:dyDescent="0.2">
      <c r="A111" s="134" t="s">
        <v>152</v>
      </c>
      <c r="B111" s="11"/>
      <c r="C111" s="152"/>
      <c r="D111" s="153"/>
      <c r="E111" s="32">
        <f>SUM(E112:E116)+SUM(E119:E122)</f>
        <v>930695404</v>
      </c>
      <c r="F111" s="32">
        <f>SUM(F112:F116)+SUM(F119:F122)</f>
        <v>0</v>
      </c>
      <c r="G111" s="154">
        <f>SUM(G112:G116)+SUM(G119:G122)</f>
        <v>930695404</v>
      </c>
      <c r="H111" s="155">
        <f>SUM(H112:H116)+SUM(H119:H122)</f>
        <v>907519462</v>
      </c>
      <c r="I111" s="156">
        <f t="shared" ref="I111:I118" si="27">H111/G111</f>
        <v>0.97509825244608173</v>
      </c>
      <c r="J111" s="155">
        <f>SUM(J112:J116)+SUM(J119:J122)</f>
        <v>23175942</v>
      </c>
      <c r="L111" s="155"/>
    </row>
    <row r="112" spans="1:13" ht="16.5" customHeight="1" x14ac:dyDescent="0.2">
      <c r="A112" s="73" t="s">
        <v>153</v>
      </c>
      <c r="B112" s="25"/>
      <c r="C112" s="59"/>
      <c r="D112" s="50"/>
      <c r="E112" s="126">
        <f>[1]BYDEPT!F112</f>
        <v>31240142</v>
      </c>
      <c r="F112" s="126">
        <f>[1]BYDEPT!AE112</f>
        <v>0</v>
      </c>
      <c r="G112" s="127">
        <f>E112+F112</f>
        <v>31240142</v>
      </c>
      <c r="H112" s="128">
        <f>[1]BYDEPT!BD112</f>
        <v>36272143</v>
      </c>
      <c r="I112" s="88">
        <f t="shared" si="27"/>
        <v>1.161074844025997</v>
      </c>
      <c r="J112" s="128">
        <f>G112-H112</f>
        <v>-5032001</v>
      </c>
      <c r="L112" s="128"/>
    </row>
    <row r="113" spans="1:12" ht="16.5" customHeight="1" x14ac:dyDescent="0.2">
      <c r="A113" s="157" t="s">
        <v>154</v>
      </c>
      <c r="B113" s="18"/>
      <c r="C113" s="74"/>
      <c r="D113" s="158"/>
      <c r="E113" s="126">
        <f>[1]BYDEPT!F113</f>
        <v>428619518</v>
      </c>
      <c r="F113" s="126">
        <f>[1]BYDEPT!AE113</f>
        <v>0</v>
      </c>
      <c r="G113" s="127">
        <f t="shared" ref="G113:G115" si="28">E113+F113</f>
        <v>428619518</v>
      </c>
      <c r="H113" s="128">
        <f>[1]BYDEPT!BD113</f>
        <v>428619518</v>
      </c>
      <c r="I113" s="88">
        <f t="shared" si="27"/>
        <v>1</v>
      </c>
      <c r="J113" s="128">
        <f t="shared" ref="J113:J115" si="29">G113-H113</f>
        <v>0</v>
      </c>
      <c r="L113" s="128"/>
    </row>
    <row r="114" spans="1:12" ht="16.5" customHeight="1" x14ac:dyDescent="0.2">
      <c r="A114" s="37" t="s">
        <v>155</v>
      </c>
      <c r="B114" s="37"/>
      <c r="C114" s="59"/>
      <c r="D114" s="50"/>
      <c r="E114" s="126">
        <f>[1]BYDEPT!F114</f>
        <v>331</v>
      </c>
      <c r="F114" s="126">
        <f>[1]BYDEPT!AE114</f>
        <v>0</v>
      </c>
      <c r="G114" s="127">
        <f t="shared" si="28"/>
        <v>331</v>
      </c>
      <c r="H114" s="128">
        <f>[1]BYDEPT!BD114</f>
        <v>331</v>
      </c>
      <c r="I114" s="88">
        <f t="shared" si="27"/>
        <v>1</v>
      </c>
      <c r="J114" s="128">
        <f t="shared" si="29"/>
        <v>0</v>
      </c>
      <c r="L114" s="128"/>
    </row>
    <row r="115" spans="1:12" ht="16.5" customHeight="1" x14ac:dyDescent="0.2">
      <c r="A115" s="159" t="s">
        <v>156</v>
      </c>
      <c r="B115" s="59"/>
      <c r="C115" s="59"/>
      <c r="D115" s="59"/>
      <c r="E115" s="126">
        <f>[1]BYDEPT!F115</f>
        <v>64410</v>
      </c>
      <c r="F115" s="126">
        <f>[1]BYDEPT!AE115</f>
        <v>0</v>
      </c>
      <c r="G115" s="127">
        <f t="shared" si="28"/>
        <v>64410</v>
      </c>
      <c r="H115" s="128">
        <f>[1]BYDEPT!BD115</f>
        <v>64410</v>
      </c>
      <c r="I115" s="88">
        <f t="shared" si="27"/>
        <v>1</v>
      </c>
      <c r="J115" s="128">
        <f t="shared" si="29"/>
        <v>0</v>
      </c>
      <c r="L115" s="128"/>
    </row>
    <row r="116" spans="1:12" ht="16.5" customHeight="1" x14ac:dyDescent="0.2">
      <c r="A116" s="73" t="s">
        <v>157</v>
      </c>
      <c r="B116" s="50"/>
      <c r="C116" s="50"/>
      <c r="D116" s="50"/>
      <c r="E116" s="46">
        <f>SUM(E117:E118)</f>
        <v>25999003</v>
      </c>
      <c r="F116" s="46">
        <f>SUM(F117:F118)</f>
        <v>0</v>
      </c>
      <c r="G116" s="160">
        <f>SUM(G117:G118)</f>
        <v>25999003</v>
      </c>
      <c r="H116" s="161">
        <f>SUM(H117:H118)</f>
        <v>18652050</v>
      </c>
      <c r="I116" s="132">
        <f t="shared" si="27"/>
        <v>0.71741404853101487</v>
      </c>
      <c r="J116" s="161">
        <f>SUM(J117:J118)</f>
        <v>7346953</v>
      </c>
      <c r="L116" s="161"/>
    </row>
    <row r="117" spans="1:12" ht="16.5" customHeight="1" x14ac:dyDescent="0.2">
      <c r="A117" s="73" t="s">
        <v>158</v>
      </c>
      <c r="B117" s="50"/>
      <c r="C117" s="50"/>
      <c r="D117" s="50"/>
      <c r="E117" s="126">
        <f>[1]BYDEPT!F117</f>
        <v>13090992</v>
      </c>
      <c r="F117" s="126">
        <f>[1]BYDEPT!AE117</f>
        <v>0</v>
      </c>
      <c r="G117" s="127">
        <f t="shared" ref="G117:G118" si="30">E117+F117</f>
        <v>13090992</v>
      </c>
      <c r="H117" s="128">
        <f>[1]BYDEPT!BD117</f>
        <v>7301332</v>
      </c>
      <c r="I117" s="88">
        <f t="shared" si="27"/>
        <v>0.55773710655388076</v>
      </c>
      <c r="J117" s="128">
        <f t="shared" ref="J117:J118" si="31">G117-H117</f>
        <v>5789660</v>
      </c>
      <c r="L117" s="128"/>
    </row>
    <row r="118" spans="1:12" ht="16.5" customHeight="1" x14ac:dyDescent="0.2">
      <c r="A118" s="73" t="s">
        <v>159</v>
      </c>
      <c r="B118" s="50"/>
      <c r="C118" s="50"/>
      <c r="D118" s="50"/>
      <c r="E118" s="126">
        <f>[1]BYDEPT!F118</f>
        <v>12908011</v>
      </c>
      <c r="F118" s="126">
        <f>[1]BYDEPT!AE118</f>
        <v>0</v>
      </c>
      <c r="G118" s="127">
        <f t="shared" si="30"/>
        <v>12908011</v>
      </c>
      <c r="H118" s="128">
        <f>[1]BYDEPT!BD118</f>
        <v>11350718</v>
      </c>
      <c r="I118" s="88">
        <f t="shared" si="27"/>
        <v>0.87935453417261578</v>
      </c>
      <c r="J118" s="128">
        <f t="shared" si="31"/>
        <v>1557293</v>
      </c>
      <c r="L118" s="128"/>
    </row>
    <row r="119" spans="1:12" ht="16.5" customHeight="1" x14ac:dyDescent="0.2">
      <c r="A119" s="162" t="s">
        <v>160</v>
      </c>
      <c r="B119" s="37"/>
      <c r="C119" s="37"/>
      <c r="D119" s="37"/>
      <c r="E119" s="126"/>
      <c r="F119" s="126"/>
      <c r="G119" s="127"/>
      <c r="H119" s="128"/>
      <c r="I119" s="88"/>
      <c r="J119" s="128"/>
      <c r="L119" s="128"/>
    </row>
    <row r="120" spans="1:12" ht="15.75" customHeight="1" x14ac:dyDescent="0.2">
      <c r="A120" s="162" t="s">
        <v>161</v>
      </c>
      <c r="B120" s="37"/>
      <c r="C120" s="37"/>
      <c r="D120" s="37"/>
      <c r="E120" s="126">
        <f>[1]BYDEPT!F120</f>
        <v>26500000</v>
      </c>
      <c r="F120" s="126">
        <f>[1]BYDEPT!AE120</f>
        <v>0</v>
      </c>
      <c r="G120" s="127">
        <f t="shared" ref="G120:G122" si="32">E120+F120</f>
        <v>26500000</v>
      </c>
      <c r="H120" s="128">
        <f>[1]BYDEPT!BD120</f>
        <v>15298000</v>
      </c>
      <c r="I120" s="88">
        <f t="shared" ref="I120:I122" si="33">H120/G120</f>
        <v>0.57728301886792455</v>
      </c>
      <c r="J120" s="128">
        <f t="shared" ref="J120:J122" si="34">G120-H120</f>
        <v>11202000</v>
      </c>
      <c r="L120" s="128"/>
    </row>
    <row r="121" spans="1:12" ht="16.5" customHeight="1" x14ac:dyDescent="0.2">
      <c r="A121" s="162" t="s">
        <v>162</v>
      </c>
      <c r="B121" s="37"/>
      <c r="C121" s="37"/>
      <c r="D121" s="37"/>
      <c r="E121" s="126">
        <f>[1]BYDEPT!F121</f>
        <v>392797000</v>
      </c>
      <c r="F121" s="126">
        <f>[1]BYDEPT!AE121</f>
        <v>0</v>
      </c>
      <c r="G121" s="127">
        <f t="shared" si="32"/>
        <v>392797000</v>
      </c>
      <c r="H121" s="128">
        <f>[1]BYDEPT!BD121</f>
        <v>392797000</v>
      </c>
      <c r="I121" s="88">
        <f t="shared" si="33"/>
        <v>1</v>
      </c>
      <c r="J121" s="128">
        <f t="shared" si="34"/>
        <v>0</v>
      </c>
      <c r="L121" s="128"/>
    </row>
    <row r="122" spans="1:12" ht="16.5" customHeight="1" x14ac:dyDescent="0.2">
      <c r="A122" s="144" t="s">
        <v>163</v>
      </c>
      <c r="B122" s="158"/>
      <c r="C122" s="158"/>
      <c r="D122" s="158"/>
      <c r="E122" s="126">
        <f>[1]BYDEPT!F122</f>
        <v>25475000</v>
      </c>
      <c r="F122" s="126">
        <f>[1]BYDEPT!AE122</f>
        <v>0</v>
      </c>
      <c r="G122" s="127">
        <f t="shared" si="32"/>
        <v>25475000</v>
      </c>
      <c r="H122" s="128">
        <f>[1]BYDEPT!BD122</f>
        <v>15816010</v>
      </c>
      <c r="I122" s="88">
        <f t="shared" si="33"/>
        <v>0.62084435721295383</v>
      </c>
      <c r="J122" s="128">
        <f t="shared" si="34"/>
        <v>9658990</v>
      </c>
      <c r="L122" s="128"/>
    </row>
    <row r="123" spans="1:12" ht="13.5" customHeight="1" x14ac:dyDescent="0.2">
      <c r="A123" s="26"/>
      <c r="B123" s="26"/>
      <c r="C123" s="26"/>
      <c r="D123" s="26"/>
      <c r="E123" s="126"/>
      <c r="F123" s="126"/>
      <c r="G123" s="127"/>
      <c r="H123" s="128"/>
      <c r="I123" s="88"/>
      <c r="J123" s="128"/>
      <c r="L123" s="128"/>
    </row>
    <row r="124" spans="1:12" ht="15.95" customHeight="1" x14ac:dyDescent="0.2">
      <c r="A124" s="134" t="s">
        <v>164</v>
      </c>
      <c r="B124" s="11"/>
      <c r="C124" s="11"/>
      <c r="D124" s="11"/>
      <c r="E124" s="163">
        <f>E111+E7</f>
        <v>3001800000</v>
      </c>
      <c r="F124" s="163">
        <f>F111+F7</f>
        <v>0</v>
      </c>
      <c r="G124" s="164">
        <f>G111+G7</f>
        <v>3001800000</v>
      </c>
      <c r="H124" s="165">
        <f>H111+H7</f>
        <v>2818478444</v>
      </c>
      <c r="I124" s="166">
        <f>H124/G124</f>
        <v>0.93892945699247121</v>
      </c>
      <c r="J124" s="165">
        <f>J111+J7</f>
        <v>183321556</v>
      </c>
      <c r="L124" s="155"/>
    </row>
    <row r="125" spans="1:12" s="123" customFormat="1" ht="13.5" customHeight="1" x14ac:dyDescent="0.2">
      <c r="A125" s="134"/>
      <c r="B125" s="11"/>
      <c r="C125" s="11"/>
      <c r="D125" s="11"/>
      <c r="E125" s="63"/>
      <c r="F125" s="63"/>
      <c r="G125" s="167"/>
      <c r="H125" s="168"/>
      <c r="I125" s="169"/>
      <c r="J125" s="168"/>
      <c r="L125" s="168"/>
    </row>
    <row r="126" spans="1:12" s="123" customFormat="1" ht="16.5" customHeight="1" x14ac:dyDescent="0.2">
      <c r="A126" s="134" t="s">
        <v>165</v>
      </c>
      <c r="B126" s="11"/>
      <c r="C126" s="11"/>
      <c r="D126" s="11"/>
      <c r="E126" s="163">
        <f>E127+E247+E249</f>
        <v>0</v>
      </c>
      <c r="F126" s="170">
        <f>F127+F247+F249</f>
        <v>0</v>
      </c>
      <c r="G126" s="164">
        <f>G127+G247+G249</f>
        <v>0</v>
      </c>
      <c r="H126" s="165">
        <f>H127+H247+H249</f>
        <v>69773403</v>
      </c>
      <c r="I126" s="166"/>
      <c r="J126" s="165">
        <f>J127+J247+J249</f>
        <v>-69773403</v>
      </c>
      <c r="K126" s="124"/>
      <c r="L126" s="155"/>
    </row>
    <row r="127" spans="1:12" s="123" customFormat="1" ht="16.5" customHeight="1" x14ac:dyDescent="0.2">
      <c r="A127" s="171" t="s">
        <v>166</v>
      </c>
      <c r="B127" s="172">
        <f t="shared" ref="B127:H127" si="35">B128+B232</f>
        <v>66263712</v>
      </c>
      <c r="C127" s="172">
        <f t="shared" si="35"/>
        <v>1087606</v>
      </c>
      <c r="D127" s="173">
        <f t="shared" si="35"/>
        <v>67351318</v>
      </c>
      <c r="E127" s="32">
        <f t="shared" si="35"/>
        <v>0</v>
      </c>
      <c r="F127" s="174">
        <f t="shared" si="35"/>
        <v>0</v>
      </c>
      <c r="G127" s="154">
        <f t="shared" si="35"/>
        <v>0</v>
      </c>
      <c r="H127" s="155">
        <f t="shared" si="35"/>
        <v>41641306</v>
      </c>
      <c r="I127" s="156"/>
      <c r="J127" s="155">
        <f>J128+J232</f>
        <v>-41641306</v>
      </c>
      <c r="K127" s="124"/>
      <c r="L127" s="155">
        <f>L128+L232</f>
        <v>25710012</v>
      </c>
    </row>
    <row r="128" spans="1:12" ht="19.5" hidden="1" customHeight="1" x14ac:dyDescent="0.2">
      <c r="A128" s="175" t="s">
        <v>167</v>
      </c>
      <c r="B128" s="113">
        <f t="shared" ref="B128:H128" si="36">B129+B213</f>
        <v>66263712</v>
      </c>
      <c r="C128" s="113">
        <f t="shared" si="36"/>
        <v>1087606</v>
      </c>
      <c r="D128" s="113">
        <f t="shared" si="36"/>
        <v>67351318</v>
      </c>
      <c r="E128" s="113">
        <f t="shared" si="36"/>
        <v>0</v>
      </c>
      <c r="F128" s="176">
        <f t="shared" si="36"/>
        <v>0</v>
      </c>
      <c r="G128" s="114">
        <f t="shared" si="36"/>
        <v>0</v>
      </c>
      <c r="H128" s="177">
        <f t="shared" si="36"/>
        <v>41641306</v>
      </c>
      <c r="I128" s="178"/>
      <c r="J128" s="177">
        <f>J129+J213</f>
        <v>-41641306</v>
      </c>
      <c r="L128" s="177">
        <f>L129+L213</f>
        <v>25710012</v>
      </c>
    </row>
    <row r="129" spans="1:13" s="123" customFormat="1" ht="18.75" customHeight="1" x14ac:dyDescent="0.2">
      <c r="A129" s="179" t="s">
        <v>168</v>
      </c>
      <c r="B129" s="119">
        <f t="shared" ref="B129:H129" si="37">SUM(B130:B136)+SUM(B139:B144)+SUM(B147:B149)+SUM(B152:B153)+SUM(B156:B172)</f>
        <v>28179070</v>
      </c>
      <c r="C129" s="119">
        <f t="shared" si="37"/>
        <v>1500000</v>
      </c>
      <c r="D129" s="119">
        <f t="shared" si="37"/>
        <v>29679070</v>
      </c>
      <c r="E129" s="119">
        <f t="shared" si="37"/>
        <v>0</v>
      </c>
      <c r="F129" s="180">
        <f t="shared" si="37"/>
        <v>0</v>
      </c>
      <c r="G129" s="120">
        <f t="shared" si="37"/>
        <v>0</v>
      </c>
      <c r="H129" s="121">
        <f t="shared" si="37"/>
        <v>19252055</v>
      </c>
      <c r="I129" s="181"/>
      <c r="J129" s="121">
        <f>SUM(J130:J136)+SUM(J139:J144)+SUM(J147:J149)+SUM(J152:J153)+SUM(J156:J172)</f>
        <v>-19252055</v>
      </c>
      <c r="L129" s="121">
        <f>SUM(L130:L136)+SUM(L139:L144)+SUM(L147:L149)+SUM(L152:L153)+SUM(L156:L172)</f>
        <v>10427015</v>
      </c>
    </row>
    <row r="130" spans="1:13" ht="18" hidden="1" customHeight="1" x14ac:dyDescent="0.2">
      <c r="A130" s="146" t="s">
        <v>60</v>
      </c>
      <c r="B130" s="18"/>
      <c r="C130" s="18"/>
      <c r="D130" s="18"/>
      <c r="E130" s="126"/>
      <c r="F130" s="182"/>
      <c r="G130" s="127">
        <f t="shared" ref="G130:G135" si="38">E130+F130</f>
        <v>0</v>
      </c>
      <c r="H130" s="128">
        <f>[1]BYDEPT!BD130</f>
        <v>0</v>
      </c>
      <c r="I130" s="183"/>
      <c r="J130" s="128">
        <f t="shared" ref="J130:J135" si="39">G130-H130</f>
        <v>0</v>
      </c>
      <c r="L130" s="128">
        <f>B130-H130</f>
        <v>0</v>
      </c>
    </row>
    <row r="131" spans="1:13" ht="16.5" hidden="1" customHeight="1" x14ac:dyDescent="0.2">
      <c r="A131" s="146" t="s">
        <v>61</v>
      </c>
      <c r="B131" s="18"/>
      <c r="C131" s="18"/>
      <c r="D131" s="18"/>
      <c r="E131" s="126"/>
      <c r="F131" s="182"/>
      <c r="G131" s="127">
        <f t="shared" si="38"/>
        <v>0</v>
      </c>
      <c r="H131" s="128">
        <f>[1]BYDEPT!BD131</f>
        <v>0</v>
      </c>
      <c r="I131" s="183"/>
      <c r="J131" s="128">
        <f t="shared" si="39"/>
        <v>0</v>
      </c>
      <c r="L131" s="128">
        <f>B131-H131</f>
        <v>0</v>
      </c>
    </row>
    <row r="132" spans="1:13" ht="17.25" hidden="1" customHeight="1" x14ac:dyDescent="0.2">
      <c r="A132" s="146" t="s">
        <v>62</v>
      </c>
      <c r="B132" s="18"/>
      <c r="C132" s="18"/>
      <c r="D132" s="18"/>
      <c r="E132" s="126"/>
      <c r="F132" s="182"/>
      <c r="G132" s="127">
        <f t="shared" si="38"/>
        <v>0</v>
      </c>
      <c r="H132" s="128">
        <f>[1]BYDEPT!BD132</f>
        <v>0</v>
      </c>
      <c r="I132" s="183"/>
      <c r="J132" s="128">
        <f t="shared" si="39"/>
        <v>0</v>
      </c>
      <c r="L132" s="128">
        <f>B132-H132</f>
        <v>0</v>
      </c>
    </row>
    <row r="133" spans="1:13" ht="16.5" customHeight="1" x14ac:dyDescent="0.2">
      <c r="A133" s="146" t="s">
        <v>63</v>
      </c>
      <c r="B133" s="18">
        <v>101000</v>
      </c>
      <c r="C133" s="184"/>
      <c r="D133" s="18">
        <f>C133+B133</f>
        <v>101000</v>
      </c>
      <c r="E133" s="126"/>
      <c r="F133" s="182"/>
      <c r="G133" s="127">
        <f t="shared" si="38"/>
        <v>0</v>
      </c>
      <c r="H133" s="128">
        <f>[1]BYDEPT!BD133</f>
        <v>0</v>
      </c>
      <c r="I133" s="183"/>
      <c r="J133" s="128">
        <f t="shared" si="39"/>
        <v>0</v>
      </c>
      <c r="L133" s="128">
        <f>D133-H133</f>
        <v>101000</v>
      </c>
    </row>
    <row r="134" spans="1:13" ht="16.5" customHeight="1" x14ac:dyDescent="0.2">
      <c r="A134" s="146" t="s">
        <v>64</v>
      </c>
      <c r="B134" s="18">
        <f>893500+3000</f>
        <v>896500</v>
      </c>
      <c r="C134" s="184"/>
      <c r="D134" s="18">
        <f>C134+B134</f>
        <v>896500</v>
      </c>
      <c r="E134" s="126"/>
      <c r="F134" s="182"/>
      <c r="G134" s="127">
        <f t="shared" si="38"/>
        <v>0</v>
      </c>
      <c r="H134" s="128">
        <f>[1]BYDEPT!BD134</f>
        <v>266500</v>
      </c>
      <c r="I134" s="183"/>
      <c r="J134" s="128">
        <f t="shared" si="39"/>
        <v>-266500</v>
      </c>
      <c r="L134" s="128">
        <f>D134-H134</f>
        <v>630000</v>
      </c>
    </row>
    <row r="135" spans="1:13" ht="16.5" hidden="1" customHeight="1" x14ac:dyDescent="0.2">
      <c r="A135" s="146" t="s">
        <v>65</v>
      </c>
      <c r="B135" s="18"/>
      <c r="C135" s="184"/>
      <c r="D135" s="18"/>
      <c r="E135" s="126"/>
      <c r="F135" s="182"/>
      <c r="G135" s="127">
        <f t="shared" si="38"/>
        <v>0</v>
      </c>
      <c r="H135" s="128">
        <f>[1]BYDEPT!BD135</f>
        <v>0</v>
      </c>
      <c r="I135" s="183"/>
      <c r="J135" s="128">
        <f t="shared" si="39"/>
        <v>0</v>
      </c>
      <c r="L135" s="128">
        <f>D135-H135</f>
        <v>0</v>
      </c>
    </row>
    <row r="136" spans="1:13" ht="15.75" customHeight="1" x14ac:dyDescent="0.2">
      <c r="A136" s="146" t="s">
        <v>66</v>
      </c>
      <c r="B136" s="126">
        <f t="shared" ref="B136:H136" si="40">SUM(B137:B138)</f>
        <v>1214870</v>
      </c>
      <c r="C136" s="185">
        <f t="shared" si="40"/>
        <v>0</v>
      </c>
      <c r="D136" s="126">
        <f t="shared" si="40"/>
        <v>1214870</v>
      </c>
      <c r="E136" s="126">
        <f t="shared" si="40"/>
        <v>0</v>
      </c>
      <c r="F136" s="182">
        <f t="shared" si="40"/>
        <v>0</v>
      </c>
      <c r="G136" s="127">
        <f t="shared" si="40"/>
        <v>0</v>
      </c>
      <c r="H136" s="128">
        <f t="shared" si="40"/>
        <v>877470</v>
      </c>
      <c r="I136" s="183"/>
      <c r="J136" s="128">
        <f>SUM(J137:J138)</f>
        <v>-877470</v>
      </c>
      <c r="L136" s="128">
        <f>SUM(L137:L138)</f>
        <v>337400</v>
      </c>
    </row>
    <row r="137" spans="1:13" ht="15.75" hidden="1" customHeight="1" x14ac:dyDescent="0.2">
      <c r="A137" s="146" t="s">
        <v>67</v>
      </c>
      <c r="B137" s="18">
        <f>88128+1126742</f>
        <v>1214870</v>
      </c>
      <c r="C137" s="184"/>
      <c r="D137" s="18">
        <f t="shared" ref="D137:D143" si="41">C137+B137</f>
        <v>1214870</v>
      </c>
      <c r="E137" s="126"/>
      <c r="F137" s="182"/>
      <c r="G137" s="127">
        <f t="shared" ref="G137:G143" si="42">E137+F137</f>
        <v>0</v>
      </c>
      <c r="H137" s="128">
        <f>[1]BYDEPT!BD137</f>
        <v>877470</v>
      </c>
      <c r="I137" s="183"/>
      <c r="J137" s="128">
        <f t="shared" ref="J137:J143" si="43">G137-H137</f>
        <v>-877470</v>
      </c>
      <c r="L137" s="128">
        <f t="shared" ref="L137:L143" si="44">D137-H137</f>
        <v>337400</v>
      </c>
    </row>
    <row r="138" spans="1:13" ht="16.5" hidden="1" customHeight="1" x14ac:dyDescent="0.2">
      <c r="A138" s="146" t="s">
        <v>68</v>
      </c>
      <c r="B138" s="18"/>
      <c r="C138" s="184"/>
      <c r="D138" s="18">
        <f t="shared" si="41"/>
        <v>0</v>
      </c>
      <c r="E138" s="126"/>
      <c r="F138" s="182"/>
      <c r="G138" s="127">
        <f t="shared" si="42"/>
        <v>0</v>
      </c>
      <c r="H138" s="128">
        <f>[1]BYDEPT!BD138</f>
        <v>0</v>
      </c>
      <c r="I138" s="183"/>
      <c r="J138" s="128">
        <f t="shared" si="43"/>
        <v>0</v>
      </c>
      <c r="L138" s="128">
        <f t="shared" si="44"/>
        <v>0</v>
      </c>
    </row>
    <row r="139" spans="1:13" ht="16.5" customHeight="1" x14ac:dyDescent="0.2">
      <c r="A139" s="146" t="s">
        <v>69</v>
      </c>
      <c r="B139" s="18">
        <f>180990+116000</f>
        <v>296990</v>
      </c>
      <c r="C139" s="184"/>
      <c r="D139" s="18">
        <f t="shared" si="41"/>
        <v>296990</v>
      </c>
      <c r="E139" s="126"/>
      <c r="F139" s="182"/>
      <c r="G139" s="127">
        <f t="shared" si="42"/>
        <v>0</v>
      </c>
      <c r="H139" s="128">
        <f>[1]BYDEPT!BD139</f>
        <v>281000</v>
      </c>
      <c r="I139" s="183"/>
      <c r="J139" s="128">
        <f t="shared" si="43"/>
        <v>-281000</v>
      </c>
      <c r="L139" s="128">
        <f t="shared" si="44"/>
        <v>15990</v>
      </c>
    </row>
    <row r="140" spans="1:13" ht="16.5" customHeight="1" x14ac:dyDescent="0.2">
      <c r="A140" s="146" t="s">
        <v>70</v>
      </c>
      <c r="B140" s="18">
        <f>500</f>
        <v>500</v>
      </c>
      <c r="C140" s="184"/>
      <c r="D140" s="18">
        <f t="shared" si="41"/>
        <v>500</v>
      </c>
      <c r="E140" s="126"/>
      <c r="F140" s="182"/>
      <c r="G140" s="127">
        <f t="shared" si="42"/>
        <v>0</v>
      </c>
      <c r="H140" s="128">
        <f>[1]BYDEPT!BD140</f>
        <v>0</v>
      </c>
      <c r="I140" s="183"/>
      <c r="J140" s="128">
        <f t="shared" si="43"/>
        <v>0</v>
      </c>
      <c r="L140" s="128">
        <f t="shared" si="44"/>
        <v>500</v>
      </c>
    </row>
    <row r="141" spans="1:13" ht="16.5" customHeight="1" x14ac:dyDescent="0.2">
      <c r="A141" s="146" t="s">
        <v>71</v>
      </c>
      <c r="B141" s="18">
        <f>70690</f>
        <v>70690</v>
      </c>
      <c r="C141" s="184"/>
      <c r="D141" s="18">
        <f t="shared" si="41"/>
        <v>70690</v>
      </c>
      <c r="E141" s="126"/>
      <c r="F141" s="182"/>
      <c r="G141" s="127">
        <f t="shared" si="42"/>
        <v>0</v>
      </c>
      <c r="H141" s="128">
        <f>[1]BYDEPT!BD141</f>
        <v>0</v>
      </c>
      <c r="I141" s="183"/>
      <c r="J141" s="128">
        <f t="shared" si="43"/>
        <v>0</v>
      </c>
      <c r="L141" s="128">
        <f t="shared" si="44"/>
        <v>70690</v>
      </c>
    </row>
    <row r="142" spans="1:13" ht="16.5" customHeight="1" x14ac:dyDescent="0.2">
      <c r="A142" s="146" t="s">
        <v>72</v>
      </c>
      <c r="B142" s="18">
        <f>260579+280884</f>
        <v>541463</v>
      </c>
      <c r="C142" s="186"/>
      <c r="D142" s="18">
        <f t="shared" si="41"/>
        <v>541463</v>
      </c>
      <c r="E142" s="126"/>
      <c r="F142" s="182"/>
      <c r="G142" s="127">
        <f t="shared" si="42"/>
        <v>0</v>
      </c>
      <c r="H142" s="128">
        <f>[1]BYDEPT!BD142</f>
        <v>139185</v>
      </c>
      <c r="I142" s="183"/>
      <c r="J142" s="128">
        <f t="shared" si="43"/>
        <v>-139185</v>
      </c>
      <c r="L142" s="128">
        <f t="shared" si="44"/>
        <v>402278</v>
      </c>
    </row>
    <row r="143" spans="1:13" ht="16.5" customHeight="1" x14ac:dyDescent="0.2">
      <c r="A143" s="146" t="s">
        <v>73</v>
      </c>
      <c r="B143" s="18">
        <f>290053</f>
        <v>290053</v>
      </c>
      <c r="C143" s="184"/>
      <c r="D143" s="18">
        <f t="shared" si="41"/>
        <v>290053</v>
      </c>
      <c r="E143" s="126"/>
      <c r="F143" s="182"/>
      <c r="G143" s="127">
        <f t="shared" si="42"/>
        <v>0</v>
      </c>
      <c r="H143" s="128">
        <f>[1]BYDEPT!BD143</f>
        <v>290053</v>
      </c>
      <c r="I143" s="183"/>
      <c r="J143" s="128">
        <f t="shared" si="43"/>
        <v>-290053</v>
      </c>
      <c r="L143" s="128">
        <f t="shared" si="44"/>
        <v>0</v>
      </c>
    </row>
    <row r="144" spans="1:13" ht="16.5" customHeight="1" x14ac:dyDescent="0.2">
      <c r="A144" s="146" t="s">
        <v>74</v>
      </c>
      <c r="B144" s="18">
        <f t="shared" ref="B144:H144" si="45">SUM(B145:B146)</f>
        <v>3492544</v>
      </c>
      <c r="C144" s="184">
        <f t="shared" si="45"/>
        <v>-318549</v>
      </c>
      <c r="D144" s="18">
        <f t="shared" si="45"/>
        <v>3173995</v>
      </c>
      <c r="E144" s="126">
        <f t="shared" si="45"/>
        <v>0</v>
      </c>
      <c r="F144" s="182">
        <f t="shared" si="45"/>
        <v>0</v>
      </c>
      <c r="G144" s="127">
        <f t="shared" si="45"/>
        <v>0</v>
      </c>
      <c r="H144" s="128">
        <f t="shared" si="45"/>
        <v>3112492</v>
      </c>
      <c r="I144" s="183"/>
      <c r="J144" s="128">
        <f>SUM(J145:J146)</f>
        <v>-3112492</v>
      </c>
      <c r="L144" s="128">
        <f>SUM(L145:L146)</f>
        <v>61503</v>
      </c>
      <c r="M144" s="117"/>
    </row>
    <row r="145" spans="1:12" ht="16.5" hidden="1" customHeight="1" x14ac:dyDescent="0.2">
      <c r="A145" s="146" t="s">
        <v>67</v>
      </c>
      <c r="B145" s="18">
        <f>201399+1+3291144-B146</f>
        <v>757495</v>
      </c>
      <c r="C145" s="184">
        <f>-249938-68611</f>
        <v>-318549</v>
      </c>
      <c r="D145" s="18">
        <f>C145+B145</f>
        <v>438946</v>
      </c>
      <c r="E145" s="126"/>
      <c r="F145" s="182"/>
      <c r="G145" s="127">
        <f>E145+F145</f>
        <v>0</v>
      </c>
      <c r="H145" s="128">
        <f>[1]BYDEPT!BD145</f>
        <v>701495</v>
      </c>
      <c r="I145" s="183"/>
      <c r="J145" s="128">
        <f>G145-H145</f>
        <v>-701495</v>
      </c>
      <c r="L145" s="128">
        <f>D145-H145</f>
        <v>-262549</v>
      </c>
    </row>
    <row r="146" spans="1:12" ht="16.5" hidden="1" customHeight="1" x14ac:dyDescent="0.2">
      <c r="A146" s="146" t="s">
        <v>68</v>
      </c>
      <c r="B146" s="18">
        <f>2735049</f>
        <v>2735049</v>
      </c>
      <c r="C146" s="184"/>
      <c r="D146" s="18">
        <f>C146+B146</f>
        <v>2735049</v>
      </c>
      <c r="E146" s="126"/>
      <c r="F146" s="182"/>
      <c r="G146" s="127">
        <f>E146+F146</f>
        <v>0</v>
      </c>
      <c r="H146" s="128">
        <f>[1]BYDEPT!BD146</f>
        <v>2410997</v>
      </c>
      <c r="I146" s="183"/>
      <c r="J146" s="128">
        <f>G146-H146</f>
        <v>-2410997</v>
      </c>
      <c r="L146" s="128">
        <f>D146-H146</f>
        <v>324052</v>
      </c>
    </row>
    <row r="147" spans="1:12" ht="16.5" customHeight="1" x14ac:dyDescent="0.2">
      <c r="A147" s="146" t="s">
        <v>75</v>
      </c>
      <c r="B147" s="18">
        <f>700000+35000</f>
        <v>735000</v>
      </c>
      <c r="C147" s="184"/>
      <c r="D147" s="18">
        <f>C147+B147</f>
        <v>735000</v>
      </c>
      <c r="E147" s="126"/>
      <c r="F147" s="182"/>
      <c r="G147" s="127">
        <f>E147+F147</f>
        <v>0</v>
      </c>
      <c r="H147" s="128">
        <f>[1]BYDEPT!BD147</f>
        <v>735000</v>
      </c>
      <c r="I147" s="183"/>
      <c r="J147" s="128">
        <f>G147-H147</f>
        <v>-735000</v>
      </c>
      <c r="L147" s="128">
        <f>D147-H147</f>
        <v>0</v>
      </c>
    </row>
    <row r="148" spans="1:12" ht="16.5" customHeight="1" x14ac:dyDescent="0.2">
      <c r="A148" s="146" t="s">
        <v>76</v>
      </c>
      <c r="B148" s="18">
        <f>91584</f>
        <v>91584</v>
      </c>
      <c r="C148" s="184"/>
      <c r="D148" s="18">
        <f>SUM(B148:C148)</f>
        <v>91584</v>
      </c>
      <c r="E148" s="126"/>
      <c r="F148" s="182"/>
      <c r="G148" s="127">
        <f>E148+F148</f>
        <v>0</v>
      </c>
      <c r="H148" s="128">
        <f>[1]BYDEPT!BD148</f>
        <v>81000</v>
      </c>
      <c r="I148" s="183"/>
      <c r="J148" s="128">
        <f>G148-H148</f>
        <v>-81000</v>
      </c>
      <c r="L148" s="128">
        <f>D148-H148</f>
        <v>10584</v>
      </c>
    </row>
    <row r="149" spans="1:12" ht="16.5" hidden="1" customHeight="1" x14ac:dyDescent="0.2">
      <c r="A149" s="146" t="s">
        <v>77</v>
      </c>
      <c r="B149" s="18">
        <f t="shared" ref="B149:H149" si="46">SUM(B150:B151)</f>
        <v>0</v>
      </c>
      <c r="C149" s="184">
        <f t="shared" si="46"/>
        <v>0</v>
      </c>
      <c r="D149" s="18">
        <f t="shared" si="46"/>
        <v>0</v>
      </c>
      <c r="E149" s="126">
        <f t="shared" si="46"/>
        <v>0</v>
      </c>
      <c r="F149" s="182">
        <f t="shared" si="46"/>
        <v>0</v>
      </c>
      <c r="G149" s="127">
        <f t="shared" si="46"/>
        <v>0</v>
      </c>
      <c r="H149" s="128">
        <f t="shared" si="46"/>
        <v>0</v>
      </c>
      <c r="I149" s="183"/>
      <c r="J149" s="128">
        <f>SUM(J150:J151)</f>
        <v>0</v>
      </c>
      <c r="L149" s="128">
        <f>B149-H149</f>
        <v>0</v>
      </c>
    </row>
    <row r="150" spans="1:12" ht="16.5" hidden="1" customHeight="1" x14ac:dyDescent="0.2">
      <c r="A150" s="146" t="s">
        <v>67</v>
      </c>
      <c r="B150" s="18"/>
      <c r="C150" s="184"/>
      <c r="D150" s="18">
        <f>C150+B150</f>
        <v>0</v>
      </c>
      <c r="E150" s="126"/>
      <c r="F150" s="182"/>
      <c r="G150" s="127">
        <f>E150+F150</f>
        <v>0</v>
      </c>
      <c r="H150" s="128">
        <f>[1]BYDEPT!BD150</f>
        <v>0</v>
      </c>
      <c r="I150" s="183"/>
      <c r="J150" s="128">
        <f>G150-H150</f>
        <v>0</v>
      </c>
      <c r="L150" s="128">
        <f>D150-H150</f>
        <v>0</v>
      </c>
    </row>
    <row r="151" spans="1:12" ht="16.5" hidden="1" customHeight="1" x14ac:dyDescent="0.2">
      <c r="A151" s="146" t="s">
        <v>68</v>
      </c>
      <c r="B151" s="18"/>
      <c r="C151" s="184"/>
      <c r="D151" s="18">
        <f>C151+B151</f>
        <v>0</v>
      </c>
      <c r="E151" s="126"/>
      <c r="F151" s="182"/>
      <c r="G151" s="127">
        <f>E151+F151</f>
        <v>0</v>
      </c>
      <c r="H151" s="128">
        <f>[1]BYDEPT!BD151</f>
        <v>0</v>
      </c>
      <c r="I151" s="183"/>
      <c r="J151" s="128">
        <f>G151-H151</f>
        <v>0</v>
      </c>
      <c r="L151" s="128">
        <f>D151-H151</f>
        <v>0</v>
      </c>
    </row>
    <row r="152" spans="1:12" ht="16.5" customHeight="1" x14ac:dyDescent="0.2">
      <c r="A152" s="146" t="s">
        <v>78</v>
      </c>
      <c r="B152" s="18">
        <f>3876059</f>
        <v>3876059</v>
      </c>
      <c r="C152" s="184"/>
      <c r="D152" s="18">
        <f>C152+B152</f>
        <v>3876059</v>
      </c>
      <c r="E152" s="126"/>
      <c r="F152" s="182"/>
      <c r="G152" s="127">
        <f>E152+F152</f>
        <v>0</v>
      </c>
      <c r="H152" s="128">
        <f>[1]BYDEPT!BD152</f>
        <v>3876058</v>
      </c>
      <c r="I152" s="183"/>
      <c r="J152" s="128">
        <f>G152-H152</f>
        <v>-3876058</v>
      </c>
      <c r="L152" s="128">
        <f>D152-H152</f>
        <v>1</v>
      </c>
    </row>
    <row r="153" spans="1:12" ht="16.5" customHeight="1" x14ac:dyDescent="0.2">
      <c r="A153" s="146" t="s">
        <v>79</v>
      </c>
      <c r="B153" s="126">
        <f t="shared" ref="B153:H153" si="47">SUM(B154:B155)</f>
        <v>15887575</v>
      </c>
      <c r="C153" s="187">
        <f>SUM(C154:C155)</f>
        <v>1818549</v>
      </c>
      <c r="D153" s="126">
        <f t="shared" si="47"/>
        <v>17706124</v>
      </c>
      <c r="E153" s="126">
        <f t="shared" si="47"/>
        <v>0</v>
      </c>
      <c r="F153" s="182">
        <f t="shared" si="47"/>
        <v>0</v>
      </c>
      <c r="G153" s="127">
        <f t="shared" si="47"/>
        <v>0</v>
      </c>
      <c r="H153" s="128">
        <f t="shared" si="47"/>
        <v>9584727</v>
      </c>
      <c r="I153" s="183"/>
      <c r="J153" s="128">
        <f>SUM(J154:J155)</f>
        <v>-9584727</v>
      </c>
      <c r="L153" s="128">
        <f>SUM(L154:L155)</f>
        <v>8121397</v>
      </c>
    </row>
    <row r="154" spans="1:12" ht="16.5" hidden="1" customHeight="1" x14ac:dyDescent="0.2">
      <c r="A154" s="146" t="s">
        <v>67</v>
      </c>
      <c r="B154" s="18">
        <f>15887575</f>
        <v>15887575</v>
      </c>
      <c r="C154" s="184">
        <f>249938+68611+1500000</f>
        <v>1818549</v>
      </c>
      <c r="D154" s="18">
        <f t="shared" ref="D154:D170" si="48">C154+B154</f>
        <v>17706124</v>
      </c>
      <c r="E154" s="126"/>
      <c r="F154" s="182"/>
      <c r="G154" s="127">
        <f t="shared" ref="G154:G170" si="49">E154+F154</f>
        <v>0</v>
      </c>
      <c r="H154" s="128">
        <f>[1]BYDEPT!BD154</f>
        <v>9584727</v>
      </c>
      <c r="I154" s="183"/>
      <c r="J154" s="128">
        <f t="shared" ref="J154:J170" si="50">G154-H154</f>
        <v>-9584727</v>
      </c>
      <c r="L154" s="128">
        <f t="shared" ref="L154:L163" si="51">D154-H154</f>
        <v>8121397</v>
      </c>
    </row>
    <row r="155" spans="1:12" ht="16.5" hidden="1" customHeight="1" x14ac:dyDescent="0.2">
      <c r="A155" s="146" t="s">
        <v>68</v>
      </c>
      <c r="B155" s="18"/>
      <c r="C155" s="184"/>
      <c r="D155" s="18">
        <f t="shared" si="48"/>
        <v>0</v>
      </c>
      <c r="E155" s="126"/>
      <c r="F155" s="182"/>
      <c r="G155" s="127">
        <f t="shared" si="49"/>
        <v>0</v>
      </c>
      <c r="H155" s="128">
        <f>[1]BYDEPT!BD155</f>
        <v>0</v>
      </c>
      <c r="I155" s="183"/>
      <c r="J155" s="128">
        <f>G155-H155</f>
        <v>0</v>
      </c>
      <c r="L155" s="128">
        <f>D155-H155</f>
        <v>0</v>
      </c>
    </row>
    <row r="156" spans="1:12" ht="16.5" hidden="1" customHeight="1" x14ac:dyDescent="0.2">
      <c r="A156" s="146" t="s">
        <v>80</v>
      </c>
      <c r="B156" s="18"/>
      <c r="C156" s="184"/>
      <c r="D156" s="18">
        <f t="shared" si="48"/>
        <v>0</v>
      </c>
      <c r="E156" s="126"/>
      <c r="F156" s="182"/>
      <c r="G156" s="127">
        <f t="shared" si="49"/>
        <v>0</v>
      </c>
      <c r="H156" s="128">
        <f>[1]BYDEPT!BD156</f>
        <v>0</v>
      </c>
      <c r="I156" s="183"/>
      <c r="J156" s="128">
        <f t="shared" si="50"/>
        <v>0</v>
      </c>
      <c r="L156" s="128">
        <f t="shared" si="51"/>
        <v>0</v>
      </c>
    </row>
    <row r="157" spans="1:12" ht="16.5" hidden="1" customHeight="1" x14ac:dyDescent="0.2">
      <c r="A157" s="146" t="s">
        <v>81</v>
      </c>
      <c r="B157" s="18"/>
      <c r="C157" s="184"/>
      <c r="D157" s="18">
        <f t="shared" si="48"/>
        <v>0</v>
      </c>
      <c r="E157" s="126"/>
      <c r="F157" s="182"/>
      <c r="G157" s="127">
        <f t="shared" si="49"/>
        <v>0</v>
      </c>
      <c r="H157" s="128">
        <f>[1]BYDEPT!BD157</f>
        <v>0</v>
      </c>
      <c r="I157" s="183"/>
      <c r="J157" s="128">
        <f t="shared" si="50"/>
        <v>0</v>
      </c>
      <c r="L157" s="128">
        <f t="shared" si="51"/>
        <v>0</v>
      </c>
    </row>
    <row r="158" spans="1:12" ht="16.5" hidden="1" customHeight="1" x14ac:dyDescent="0.2">
      <c r="A158" s="146" t="s">
        <v>82</v>
      </c>
      <c r="B158" s="18"/>
      <c r="C158" s="184"/>
      <c r="D158" s="18">
        <f t="shared" si="48"/>
        <v>0</v>
      </c>
      <c r="E158" s="126"/>
      <c r="F158" s="182"/>
      <c r="G158" s="127">
        <f t="shared" si="49"/>
        <v>0</v>
      </c>
      <c r="H158" s="128">
        <f>[1]BYDEPT!BD158</f>
        <v>0</v>
      </c>
      <c r="I158" s="183"/>
      <c r="J158" s="128">
        <f t="shared" si="50"/>
        <v>0</v>
      </c>
      <c r="L158" s="128">
        <f t="shared" si="51"/>
        <v>0</v>
      </c>
    </row>
    <row r="159" spans="1:12" ht="16.5" hidden="1" customHeight="1" x14ac:dyDescent="0.2">
      <c r="A159" s="146" t="s">
        <v>83</v>
      </c>
      <c r="B159" s="18"/>
      <c r="C159" s="184"/>
      <c r="D159" s="18">
        <f t="shared" si="48"/>
        <v>0</v>
      </c>
      <c r="E159" s="126"/>
      <c r="F159" s="182"/>
      <c r="G159" s="127">
        <f t="shared" si="49"/>
        <v>0</v>
      </c>
      <c r="H159" s="128">
        <f>[1]BYDEPT!BD159</f>
        <v>0</v>
      </c>
      <c r="I159" s="183"/>
      <c r="J159" s="128">
        <f t="shared" si="50"/>
        <v>0</v>
      </c>
      <c r="L159" s="128">
        <f t="shared" si="51"/>
        <v>0</v>
      </c>
    </row>
    <row r="160" spans="1:12" ht="16.5" hidden="1" customHeight="1" x14ac:dyDescent="0.2">
      <c r="A160" s="146" t="s">
        <v>84</v>
      </c>
      <c r="B160" s="18"/>
      <c r="C160" s="184"/>
      <c r="D160" s="18">
        <f t="shared" si="48"/>
        <v>0</v>
      </c>
      <c r="E160" s="126"/>
      <c r="F160" s="182"/>
      <c r="G160" s="127">
        <f t="shared" si="49"/>
        <v>0</v>
      </c>
      <c r="H160" s="128">
        <f>[1]BYDEPT!BD160</f>
        <v>0</v>
      </c>
      <c r="I160" s="183"/>
      <c r="J160" s="128">
        <f t="shared" si="50"/>
        <v>0</v>
      </c>
      <c r="L160" s="128">
        <f t="shared" si="51"/>
        <v>0</v>
      </c>
    </row>
    <row r="161" spans="1:12" ht="16.5" customHeight="1" x14ac:dyDescent="0.2">
      <c r="A161" s="146" t="s">
        <v>85</v>
      </c>
      <c r="B161" s="18">
        <v>190480</v>
      </c>
      <c r="C161" s="184"/>
      <c r="D161" s="18">
        <f t="shared" si="48"/>
        <v>190480</v>
      </c>
      <c r="E161" s="126"/>
      <c r="F161" s="182"/>
      <c r="G161" s="127">
        <f t="shared" si="49"/>
        <v>0</v>
      </c>
      <c r="H161" s="128">
        <f>[1]BYDEPT!BD161</f>
        <v>8570</v>
      </c>
      <c r="I161" s="183"/>
      <c r="J161" s="128">
        <f t="shared" si="50"/>
        <v>-8570</v>
      </c>
      <c r="L161" s="128">
        <f t="shared" si="51"/>
        <v>181910</v>
      </c>
    </row>
    <row r="162" spans="1:12" ht="16.5" hidden="1" customHeight="1" x14ac:dyDescent="0.2">
      <c r="A162" s="146" t="s">
        <v>86</v>
      </c>
      <c r="B162" s="18"/>
      <c r="C162" s="184"/>
      <c r="D162" s="18">
        <f t="shared" si="48"/>
        <v>0</v>
      </c>
      <c r="E162" s="126"/>
      <c r="F162" s="182"/>
      <c r="G162" s="127">
        <f t="shared" si="49"/>
        <v>0</v>
      </c>
      <c r="H162" s="128">
        <f>[1]BYDEPT!BD162</f>
        <v>0</v>
      </c>
      <c r="I162" s="183"/>
      <c r="J162" s="128">
        <f t="shared" si="50"/>
        <v>0</v>
      </c>
      <c r="L162" s="128">
        <f t="shared" si="51"/>
        <v>0</v>
      </c>
    </row>
    <row r="163" spans="1:12" ht="16.5" hidden="1" customHeight="1" x14ac:dyDescent="0.2">
      <c r="A163" s="146" t="s">
        <v>87</v>
      </c>
      <c r="B163" s="18">
        <f>3000-3000</f>
        <v>0</v>
      </c>
      <c r="C163" s="186"/>
      <c r="D163" s="18">
        <f t="shared" si="48"/>
        <v>0</v>
      </c>
      <c r="E163" s="126"/>
      <c r="F163" s="182"/>
      <c r="G163" s="127">
        <f t="shared" si="49"/>
        <v>0</v>
      </c>
      <c r="H163" s="128">
        <f>[1]BYDEPT!BD163</f>
        <v>0</v>
      </c>
      <c r="I163" s="183"/>
      <c r="J163" s="128">
        <f t="shared" si="50"/>
        <v>0</v>
      </c>
      <c r="L163" s="128">
        <f t="shared" si="51"/>
        <v>0</v>
      </c>
    </row>
    <row r="164" spans="1:12" ht="16.5" hidden="1" customHeight="1" x14ac:dyDescent="0.2">
      <c r="A164" s="146" t="s">
        <v>88</v>
      </c>
      <c r="B164" s="18"/>
      <c r="C164" s="18"/>
      <c r="D164" s="18">
        <f t="shared" si="48"/>
        <v>0</v>
      </c>
      <c r="E164" s="126"/>
      <c r="F164" s="182"/>
      <c r="G164" s="127">
        <f t="shared" si="49"/>
        <v>0</v>
      </c>
      <c r="H164" s="128">
        <f>[1]BYDEPT!BD164</f>
        <v>0</v>
      </c>
      <c r="I164" s="183"/>
      <c r="J164" s="128">
        <f t="shared" si="50"/>
        <v>0</v>
      </c>
      <c r="L164" s="128">
        <f t="shared" ref="L164:L170" si="52">B164-H164</f>
        <v>0</v>
      </c>
    </row>
    <row r="165" spans="1:12" ht="16.5" hidden="1" customHeight="1" x14ac:dyDescent="0.2">
      <c r="A165" s="146" t="s">
        <v>89</v>
      </c>
      <c r="B165" s="18"/>
      <c r="C165" s="18"/>
      <c r="D165" s="18">
        <f t="shared" si="48"/>
        <v>0</v>
      </c>
      <c r="E165" s="126"/>
      <c r="F165" s="182"/>
      <c r="G165" s="127">
        <f t="shared" si="49"/>
        <v>0</v>
      </c>
      <c r="H165" s="128">
        <f>[1]BYDEPT!BD165</f>
        <v>0</v>
      </c>
      <c r="I165" s="183"/>
      <c r="J165" s="128">
        <f t="shared" si="50"/>
        <v>0</v>
      </c>
      <c r="L165" s="128">
        <f t="shared" si="52"/>
        <v>0</v>
      </c>
    </row>
    <row r="166" spans="1:12" ht="16.5" hidden="1" customHeight="1" x14ac:dyDescent="0.2">
      <c r="A166" s="146" t="s">
        <v>90</v>
      </c>
      <c r="B166" s="18"/>
      <c r="C166" s="18"/>
      <c r="D166" s="18">
        <f t="shared" si="48"/>
        <v>0</v>
      </c>
      <c r="E166" s="126"/>
      <c r="F166" s="182"/>
      <c r="G166" s="127">
        <f t="shared" si="49"/>
        <v>0</v>
      </c>
      <c r="H166" s="128">
        <f>[1]BYDEPT!BD166</f>
        <v>0</v>
      </c>
      <c r="I166" s="183"/>
      <c r="J166" s="128">
        <f t="shared" si="50"/>
        <v>0</v>
      </c>
      <c r="L166" s="128">
        <f t="shared" si="52"/>
        <v>0</v>
      </c>
    </row>
    <row r="167" spans="1:12" ht="16.5" hidden="1" customHeight="1" x14ac:dyDescent="0.2">
      <c r="A167" s="146" t="s">
        <v>91</v>
      </c>
      <c r="B167" s="18"/>
      <c r="C167" s="18"/>
      <c r="D167" s="18">
        <f t="shared" si="48"/>
        <v>0</v>
      </c>
      <c r="E167" s="126"/>
      <c r="F167" s="182"/>
      <c r="G167" s="127">
        <f t="shared" si="49"/>
        <v>0</v>
      </c>
      <c r="H167" s="128">
        <f>[1]BYDEPT!BD167</f>
        <v>0</v>
      </c>
      <c r="I167" s="183"/>
      <c r="J167" s="128">
        <f t="shared" si="50"/>
        <v>0</v>
      </c>
      <c r="L167" s="128">
        <f t="shared" si="52"/>
        <v>0</v>
      </c>
    </row>
    <row r="168" spans="1:12" ht="16.5" hidden="1" customHeight="1" x14ac:dyDescent="0.2">
      <c r="A168" s="146" t="s">
        <v>92</v>
      </c>
      <c r="B168" s="18"/>
      <c r="C168" s="18"/>
      <c r="D168" s="18">
        <f t="shared" si="48"/>
        <v>0</v>
      </c>
      <c r="E168" s="126"/>
      <c r="F168" s="182"/>
      <c r="G168" s="127">
        <f t="shared" si="49"/>
        <v>0</v>
      </c>
      <c r="H168" s="128">
        <f>[1]BYDEPT!BD168</f>
        <v>0</v>
      </c>
      <c r="I168" s="183"/>
      <c r="J168" s="128">
        <f t="shared" si="50"/>
        <v>0</v>
      </c>
      <c r="L168" s="128">
        <f t="shared" si="52"/>
        <v>0</v>
      </c>
    </row>
    <row r="169" spans="1:12" ht="16.5" hidden="1" customHeight="1" x14ac:dyDescent="0.2">
      <c r="A169" s="146" t="s">
        <v>93</v>
      </c>
      <c r="B169" s="18"/>
      <c r="C169" s="18"/>
      <c r="D169" s="18">
        <f t="shared" si="48"/>
        <v>0</v>
      </c>
      <c r="E169" s="126"/>
      <c r="F169" s="182"/>
      <c r="G169" s="127">
        <f t="shared" si="49"/>
        <v>0</v>
      </c>
      <c r="H169" s="128">
        <f>[1]BYDEPT!BD169</f>
        <v>0</v>
      </c>
      <c r="I169" s="183"/>
      <c r="J169" s="128">
        <f t="shared" si="50"/>
        <v>0</v>
      </c>
      <c r="L169" s="128">
        <f t="shared" si="52"/>
        <v>0</v>
      </c>
    </row>
    <row r="170" spans="1:12" ht="16.5" hidden="1" customHeight="1" x14ac:dyDescent="0.2">
      <c r="A170" s="146" t="s">
        <v>94</v>
      </c>
      <c r="B170" s="18"/>
      <c r="C170" s="18"/>
      <c r="D170" s="18">
        <f t="shared" si="48"/>
        <v>0</v>
      </c>
      <c r="E170" s="126"/>
      <c r="F170" s="182"/>
      <c r="G170" s="127">
        <f t="shared" si="49"/>
        <v>0</v>
      </c>
      <c r="H170" s="128">
        <f>[1]BYDEPT!BD170</f>
        <v>0</v>
      </c>
      <c r="I170" s="183"/>
      <c r="J170" s="128">
        <f t="shared" si="50"/>
        <v>0</v>
      </c>
      <c r="L170" s="128">
        <f t="shared" si="52"/>
        <v>0</v>
      </c>
    </row>
    <row r="171" spans="1:12" ht="16.5" hidden="1" customHeight="1" x14ac:dyDescent="0.2">
      <c r="A171" s="146"/>
      <c r="B171" s="18"/>
      <c r="C171" s="18"/>
      <c r="D171" s="18"/>
      <c r="E171" s="126"/>
      <c r="F171" s="182"/>
      <c r="G171" s="127"/>
      <c r="H171" s="128"/>
      <c r="I171" s="183"/>
      <c r="J171" s="128"/>
      <c r="L171" s="128"/>
    </row>
    <row r="172" spans="1:12" ht="16.5" customHeight="1" x14ac:dyDescent="0.2">
      <c r="A172" s="146" t="s">
        <v>95</v>
      </c>
      <c r="B172" s="75">
        <f t="shared" ref="B172:H172" si="53">SUM(B173:B176)+SUM(B179:B191)+SUM(B196:B211)</f>
        <v>493762</v>
      </c>
      <c r="C172" s="75">
        <f t="shared" si="53"/>
        <v>0</v>
      </c>
      <c r="D172" s="188">
        <f t="shared" si="53"/>
        <v>493762</v>
      </c>
      <c r="E172" s="129">
        <f t="shared" si="53"/>
        <v>0</v>
      </c>
      <c r="F172" s="129">
        <f t="shared" si="53"/>
        <v>0</v>
      </c>
      <c r="G172" s="130">
        <f t="shared" si="53"/>
        <v>0</v>
      </c>
      <c r="H172" s="131">
        <f t="shared" si="53"/>
        <v>0</v>
      </c>
      <c r="I172" s="189"/>
      <c r="J172" s="131">
        <f>SUM(J173:J176)+SUM(J179:J191)+SUM(J196:J211)</f>
        <v>0</v>
      </c>
      <c r="L172" s="131">
        <f>SUM(L173:L176)+SUM(L179:L191)+SUM(L196:L211)</f>
        <v>493762</v>
      </c>
    </row>
    <row r="173" spans="1:12" ht="16.5" hidden="1" customHeight="1" x14ac:dyDescent="0.2">
      <c r="A173" s="146" t="s">
        <v>96</v>
      </c>
      <c r="B173" s="18"/>
      <c r="C173" s="18"/>
      <c r="D173" s="18">
        <f>C173+B173</f>
        <v>0</v>
      </c>
      <c r="E173" s="126"/>
      <c r="F173" s="126"/>
      <c r="G173" s="127">
        <f>E173+F173</f>
        <v>0</v>
      </c>
      <c r="H173" s="128">
        <f>[1]BYDEPT!BD173</f>
        <v>0</v>
      </c>
      <c r="I173" s="183"/>
      <c r="J173" s="128">
        <f>G173-H173</f>
        <v>0</v>
      </c>
      <c r="L173" s="128">
        <f t="shared" ref="L173:L190" si="54">B173-H173</f>
        <v>0</v>
      </c>
    </row>
    <row r="174" spans="1:12" ht="16.5" hidden="1" customHeight="1" x14ac:dyDescent="0.2">
      <c r="A174" s="146" t="s">
        <v>97</v>
      </c>
      <c r="B174" s="18"/>
      <c r="C174" s="18"/>
      <c r="D174" s="18">
        <f>C174+B174</f>
        <v>0</v>
      </c>
      <c r="E174" s="126"/>
      <c r="F174" s="126"/>
      <c r="G174" s="127">
        <f>E174+F174</f>
        <v>0</v>
      </c>
      <c r="H174" s="128">
        <f>[1]BYDEPT!BD174</f>
        <v>0</v>
      </c>
      <c r="I174" s="183"/>
      <c r="J174" s="128"/>
      <c r="L174" s="128">
        <f t="shared" si="54"/>
        <v>0</v>
      </c>
    </row>
    <row r="175" spans="1:12" ht="16.5" hidden="1" customHeight="1" x14ac:dyDescent="0.2">
      <c r="A175" s="146" t="s">
        <v>98</v>
      </c>
      <c r="B175" s="18"/>
      <c r="C175" s="18"/>
      <c r="D175" s="18">
        <f>C175+B175</f>
        <v>0</v>
      </c>
      <c r="E175" s="126"/>
      <c r="F175" s="126"/>
      <c r="G175" s="127">
        <f>E175+F175</f>
        <v>0</v>
      </c>
      <c r="H175" s="128">
        <f>[1]BYDEPT!BD175</f>
        <v>0</v>
      </c>
      <c r="I175" s="183"/>
      <c r="J175" s="128">
        <f>G175-H175</f>
        <v>0</v>
      </c>
      <c r="L175" s="128">
        <f t="shared" si="54"/>
        <v>0</v>
      </c>
    </row>
    <row r="176" spans="1:12" ht="16.5" hidden="1" customHeight="1" x14ac:dyDescent="0.2">
      <c r="A176" s="146" t="s">
        <v>99</v>
      </c>
      <c r="B176" s="18"/>
      <c r="C176" s="18"/>
      <c r="D176" s="18"/>
      <c r="E176" s="126">
        <f>+E177+E178</f>
        <v>0</v>
      </c>
      <c r="F176" s="126">
        <f>+F177+F178</f>
        <v>0</v>
      </c>
      <c r="G176" s="127">
        <f>SUM(G177:G178)</f>
        <v>0</v>
      </c>
      <c r="H176" s="128">
        <f>+H177+H178</f>
        <v>0</v>
      </c>
      <c r="I176" s="183"/>
      <c r="J176" s="128">
        <f>SUM(J177:J178)</f>
        <v>0</v>
      </c>
      <c r="L176" s="128">
        <f t="shared" si="54"/>
        <v>0</v>
      </c>
    </row>
    <row r="177" spans="1:12" ht="16.5" hidden="1" customHeight="1" x14ac:dyDescent="0.2">
      <c r="A177" s="146" t="s">
        <v>100</v>
      </c>
      <c r="B177" s="18"/>
      <c r="C177" s="18"/>
      <c r="D177" s="18">
        <f t="shared" ref="D177:D190" si="55">C177+B177</f>
        <v>0</v>
      </c>
      <c r="E177" s="126"/>
      <c r="F177" s="126"/>
      <c r="G177" s="127">
        <f t="shared" ref="G177:G187" si="56">E177+F177</f>
        <v>0</v>
      </c>
      <c r="H177" s="128">
        <f>[1]BYDEPT!BD177</f>
        <v>0</v>
      </c>
      <c r="I177" s="183"/>
      <c r="J177" s="128">
        <f t="shared" ref="J177:J187" si="57">G177-H177</f>
        <v>0</v>
      </c>
      <c r="L177" s="128">
        <f t="shared" si="54"/>
        <v>0</v>
      </c>
    </row>
    <row r="178" spans="1:12" ht="16.5" hidden="1" customHeight="1" x14ac:dyDescent="0.2">
      <c r="A178" s="146" t="s">
        <v>101</v>
      </c>
      <c r="B178" s="18"/>
      <c r="C178" s="18"/>
      <c r="D178" s="18">
        <f t="shared" si="55"/>
        <v>0</v>
      </c>
      <c r="E178" s="126"/>
      <c r="F178" s="126"/>
      <c r="G178" s="127">
        <f t="shared" si="56"/>
        <v>0</v>
      </c>
      <c r="H178" s="128">
        <f>[1]BYDEPT!BD178</f>
        <v>0</v>
      </c>
      <c r="I178" s="183"/>
      <c r="J178" s="128">
        <f t="shared" si="57"/>
        <v>0</v>
      </c>
      <c r="L178" s="128">
        <f t="shared" si="54"/>
        <v>0</v>
      </c>
    </row>
    <row r="179" spans="1:12" ht="16.5" hidden="1" customHeight="1" x14ac:dyDescent="0.2">
      <c r="A179" s="146" t="s">
        <v>102</v>
      </c>
      <c r="B179" s="18"/>
      <c r="C179" s="18"/>
      <c r="D179" s="18">
        <f t="shared" si="55"/>
        <v>0</v>
      </c>
      <c r="E179" s="126"/>
      <c r="F179" s="126"/>
      <c r="G179" s="127">
        <f t="shared" si="56"/>
        <v>0</v>
      </c>
      <c r="H179" s="128">
        <f>[1]BYDEPT!BD179</f>
        <v>0</v>
      </c>
      <c r="I179" s="183"/>
      <c r="J179" s="128">
        <f t="shared" si="57"/>
        <v>0</v>
      </c>
      <c r="L179" s="128">
        <f t="shared" si="54"/>
        <v>0</v>
      </c>
    </row>
    <row r="180" spans="1:12" ht="16.5" hidden="1" customHeight="1" x14ac:dyDescent="0.2">
      <c r="A180" s="146" t="s">
        <v>103</v>
      </c>
      <c r="B180" s="18"/>
      <c r="C180" s="18"/>
      <c r="D180" s="18">
        <f t="shared" si="55"/>
        <v>0</v>
      </c>
      <c r="E180" s="126"/>
      <c r="F180" s="126"/>
      <c r="G180" s="127">
        <f t="shared" si="56"/>
        <v>0</v>
      </c>
      <c r="H180" s="128">
        <f>[1]BYDEPT!BD180</f>
        <v>0</v>
      </c>
      <c r="I180" s="183"/>
      <c r="J180" s="128">
        <f t="shared" si="57"/>
        <v>0</v>
      </c>
      <c r="L180" s="128">
        <f t="shared" si="54"/>
        <v>0</v>
      </c>
    </row>
    <row r="181" spans="1:12" ht="16.5" hidden="1" customHeight="1" x14ac:dyDescent="0.2">
      <c r="A181" s="146" t="s">
        <v>104</v>
      </c>
      <c r="B181" s="18"/>
      <c r="C181" s="18"/>
      <c r="D181" s="18">
        <f t="shared" si="55"/>
        <v>0</v>
      </c>
      <c r="E181" s="126"/>
      <c r="F181" s="126"/>
      <c r="G181" s="127">
        <f t="shared" si="56"/>
        <v>0</v>
      </c>
      <c r="H181" s="128">
        <f>[1]BYDEPT!BD181</f>
        <v>0</v>
      </c>
      <c r="I181" s="183"/>
      <c r="J181" s="128">
        <f t="shared" si="57"/>
        <v>0</v>
      </c>
      <c r="L181" s="128">
        <f t="shared" si="54"/>
        <v>0</v>
      </c>
    </row>
    <row r="182" spans="1:12" ht="16.5" hidden="1" customHeight="1" x14ac:dyDescent="0.2">
      <c r="A182" s="146" t="s">
        <v>105</v>
      </c>
      <c r="B182" s="18"/>
      <c r="C182" s="18"/>
      <c r="D182" s="18">
        <f t="shared" si="55"/>
        <v>0</v>
      </c>
      <c r="E182" s="126"/>
      <c r="F182" s="126"/>
      <c r="G182" s="127">
        <f t="shared" si="56"/>
        <v>0</v>
      </c>
      <c r="H182" s="128">
        <f>[1]BYDEPT!BD182</f>
        <v>0</v>
      </c>
      <c r="I182" s="183"/>
      <c r="J182" s="128">
        <f t="shared" si="57"/>
        <v>0</v>
      </c>
      <c r="L182" s="128">
        <f t="shared" si="54"/>
        <v>0</v>
      </c>
    </row>
    <row r="183" spans="1:12" ht="16.5" hidden="1" customHeight="1" x14ac:dyDescent="0.2">
      <c r="A183" s="190" t="s">
        <v>106</v>
      </c>
      <c r="B183" s="18"/>
      <c r="C183" s="18"/>
      <c r="D183" s="18">
        <f t="shared" si="55"/>
        <v>0</v>
      </c>
      <c r="E183" s="126"/>
      <c r="F183" s="126"/>
      <c r="G183" s="127"/>
      <c r="H183" s="128">
        <f>[1]BYDEPT!BD183</f>
        <v>0</v>
      </c>
      <c r="I183" s="183"/>
      <c r="J183" s="128"/>
      <c r="L183" s="128"/>
    </row>
    <row r="184" spans="1:12" ht="16.5" hidden="1" customHeight="1" x14ac:dyDescent="0.2">
      <c r="A184" s="146" t="s">
        <v>107</v>
      </c>
      <c r="B184" s="18"/>
      <c r="C184" s="18"/>
      <c r="D184" s="18">
        <f t="shared" si="55"/>
        <v>0</v>
      </c>
      <c r="E184" s="126"/>
      <c r="F184" s="126"/>
      <c r="G184" s="127">
        <f t="shared" si="56"/>
        <v>0</v>
      </c>
      <c r="H184" s="128">
        <f>[1]BYDEPT!BD184</f>
        <v>0</v>
      </c>
      <c r="I184" s="183"/>
      <c r="J184" s="128">
        <f t="shared" si="57"/>
        <v>0</v>
      </c>
      <c r="L184" s="128">
        <f t="shared" si="54"/>
        <v>0</v>
      </c>
    </row>
    <row r="185" spans="1:12" ht="16.5" hidden="1" customHeight="1" x14ac:dyDescent="0.2">
      <c r="A185" s="146" t="s">
        <v>108</v>
      </c>
      <c r="B185" s="18"/>
      <c r="C185" s="18"/>
      <c r="D185" s="18">
        <f t="shared" si="55"/>
        <v>0</v>
      </c>
      <c r="E185" s="126"/>
      <c r="F185" s="126"/>
      <c r="G185" s="127"/>
      <c r="H185" s="128">
        <f>[1]BYDEPT!BD185</f>
        <v>0</v>
      </c>
      <c r="I185" s="183"/>
      <c r="J185" s="128"/>
      <c r="L185" s="128">
        <f t="shared" si="54"/>
        <v>0</v>
      </c>
    </row>
    <row r="186" spans="1:12" ht="16.5" hidden="1" customHeight="1" x14ac:dyDescent="0.2">
      <c r="A186" s="146" t="s">
        <v>109</v>
      </c>
      <c r="B186" s="18"/>
      <c r="C186" s="18"/>
      <c r="D186" s="18">
        <f t="shared" si="55"/>
        <v>0</v>
      </c>
      <c r="E186" s="126"/>
      <c r="F186" s="126"/>
      <c r="G186" s="127">
        <f t="shared" si="56"/>
        <v>0</v>
      </c>
      <c r="H186" s="128">
        <f>[1]BYDEPT!BD186</f>
        <v>0</v>
      </c>
      <c r="I186" s="183"/>
      <c r="J186" s="128">
        <f t="shared" si="57"/>
        <v>0</v>
      </c>
      <c r="L186" s="128">
        <f t="shared" si="54"/>
        <v>0</v>
      </c>
    </row>
    <row r="187" spans="1:12" ht="16.5" hidden="1" customHeight="1" x14ac:dyDescent="0.2">
      <c r="A187" s="146" t="s">
        <v>110</v>
      </c>
      <c r="B187" s="18"/>
      <c r="C187" s="18"/>
      <c r="D187" s="18">
        <f t="shared" si="55"/>
        <v>0</v>
      </c>
      <c r="E187" s="126"/>
      <c r="F187" s="126"/>
      <c r="G187" s="127">
        <f t="shared" si="56"/>
        <v>0</v>
      </c>
      <c r="H187" s="128">
        <f>[1]BYDEPT!BD187</f>
        <v>0</v>
      </c>
      <c r="I187" s="183"/>
      <c r="J187" s="128">
        <f t="shared" si="57"/>
        <v>0</v>
      </c>
      <c r="L187" s="128">
        <f t="shared" si="54"/>
        <v>0</v>
      </c>
    </row>
    <row r="188" spans="1:12" ht="16.5" hidden="1" customHeight="1" x14ac:dyDescent="0.2">
      <c r="A188" s="146" t="s">
        <v>111</v>
      </c>
      <c r="B188" s="18"/>
      <c r="C188" s="18"/>
      <c r="D188" s="18">
        <f t="shared" si="55"/>
        <v>0</v>
      </c>
      <c r="E188" s="126"/>
      <c r="F188" s="126"/>
      <c r="G188" s="127"/>
      <c r="H188" s="128">
        <f>[1]BYDEPT!BD188</f>
        <v>0</v>
      </c>
      <c r="I188" s="183"/>
      <c r="J188" s="128"/>
      <c r="L188" s="128">
        <f t="shared" si="54"/>
        <v>0</v>
      </c>
    </row>
    <row r="189" spans="1:12" ht="16.5" hidden="1" customHeight="1" x14ac:dyDescent="0.2">
      <c r="A189" s="146" t="s">
        <v>112</v>
      </c>
      <c r="B189" s="18"/>
      <c r="C189" s="18"/>
      <c r="D189" s="18">
        <f t="shared" si="55"/>
        <v>0</v>
      </c>
      <c r="E189" s="126"/>
      <c r="F189" s="126"/>
      <c r="G189" s="127">
        <f>E189+F189</f>
        <v>0</v>
      </c>
      <c r="H189" s="128">
        <f>[1]BYDEPT!BD189</f>
        <v>0</v>
      </c>
      <c r="I189" s="183"/>
      <c r="J189" s="128">
        <f>G189-H189</f>
        <v>0</v>
      </c>
      <c r="L189" s="128">
        <f t="shared" si="54"/>
        <v>0</v>
      </c>
    </row>
    <row r="190" spans="1:12" ht="16.5" hidden="1" customHeight="1" x14ac:dyDescent="0.2">
      <c r="A190" s="146" t="s">
        <v>113</v>
      </c>
      <c r="B190" s="18"/>
      <c r="C190" s="18"/>
      <c r="D190" s="18">
        <f t="shared" si="55"/>
        <v>0</v>
      </c>
      <c r="E190" s="126"/>
      <c r="F190" s="126"/>
      <c r="G190" s="127">
        <f>E190+F190</f>
        <v>0</v>
      </c>
      <c r="H190" s="128">
        <f>[1]BYDEPT!BD190</f>
        <v>0</v>
      </c>
      <c r="I190" s="183"/>
      <c r="J190" s="128">
        <f>G190-H190</f>
        <v>0</v>
      </c>
      <c r="L190" s="128">
        <f t="shared" si="54"/>
        <v>0</v>
      </c>
    </row>
    <row r="191" spans="1:12" ht="16.5" customHeight="1" x14ac:dyDescent="0.2">
      <c r="A191" s="146" t="s">
        <v>114</v>
      </c>
      <c r="B191" s="75">
        <f t="shared" ref="B191:H191" si="58">SUM(B192:B195)</f>
        <v>478762</v>
      </c>
      <c r="C191" s="75">
        <f t="shared" si="58"/>
        <v>0</v>
      </c>
      <c r="D191" s="188">
        <f t="shared" si="58"/>
        <v>478762</v>
      </c>
      <c r="E191" s="129">
        <f t="shared" si="58"/>
        <v>0</v>
      </c>
      <c r="F191" s="129">
        <f t="shared" si="58"/>
        <v>0</v>
      </c>
      <c r="G191" s="130">
        <f t="shared" si="58"/>
        <v>0</v>
      </c>
      <c r="H191" s="131">
        <f t="shared" si="58"/>
        <v>0</v>
      </c>
      <c r="I191" s="189"/>
      <c r="J191" s="131">
        <f>SUM(J192:J195)</f>
        <v>0</v>
      </c>
      <c r="L191" s="131">
        <f>SUM(L192:L195)</f>
        <v>478762</v>
      </c>
    </row>
    <row r="192" spans="1:12" ht="16.5" hidden="1" customHeight="1" x14ac:dyDescent="0.2">
      <c r="A192" s="146" t="s">
        <v>115</v>
      </c>
      <c r="B192" s="18"/>
      <c r="C192" s="18"/>
      <c r="D192" s="18">
        <f t="shared" ref="D192:D211" si="59">C192+B192</f>
        <v>0</v>
      </c>
      <c r="E192" s="126"/>
      <c r="F192" s="126"/>
      <c r="G192" s="127">
        <f t="shared" ref="G192:G211" si="60">E192+F192</f>
        <v>0</v>
      </c>
      <c r="H192" s="128">
        <f>[1]BYDEPT!BD192</f>
        <v>0</v>
      </c>
      <c r="I192" s="183"/>
      <c r="J192" s="128">
        <f t="shared" ref="J192:J211" si="61">G192-H192</f>
        <v>0</v>
      </c>
      <c r="L192" s="128">
        <f t="shared" ref="L192:L211" si="62">B192-H192</f>
        <v>0</v>
      </c>
    </row>
    <row r="193" spans="1:12" ht="16.5" hidden="1" customHeight="1" x14ac:dyDescent="0.2">
      <c r="A193" s="146" t="s">
        <v>116</v>
      </c>
      <c r="B193" s="18"/>
      <c r="C193" s="18"/>
      <c r="D193" s="18">
        <f t="shared" si="59"/>
        <v>0</v>
      </c>
      <c r="E193" s="126"/>
      <c r="F193" s="126"/>
      <c r="G193" s="127">
        <f t="shared" si="60"/>
        <v>0</v>
      </c>
      <c r="H193" s="128">
        <f>[1]BYDEPT!BD193</f>
        <v>0</v>
      </c>
      <c r="I193" s="183"/>
      <c r="J193" s="128">
        <f t="shared" si="61"/>
        <v>0</v>
      </c>
      <c r="L193" s="128">
        <f t="shared" si="62"/>
        <v>0</v>
      </c>
    </row>
    <row r="194" spans="1:12" ht="16.5" hidden="1" customHeight="1" x14ac:dyDescent="0.2">
      <c r="A194" s="146" t="s">
        <v>117</v>
      </c>
      <c r="B194" s="18"/>
      <c r="C194" s="18"/>
      <c r="D194" s="18">
        <f t="shared" si="59"/>
        <v>0</v>
      </c>
      <c r="E194" s="126"/>
      <c r="F194" s="126"/>
      <c r="G194" s="127">
        <f t="shared" si="60"/>
        <v>0</v>
      </c>
      <c r="H194" s="128">
        <f>[1]BYDEPT!BD194</f>
        <v>0</v>
      </c>
      <c r="I194" s="183"/>
      <c r="J194" s="128">
        <f t="shared" si="61"/>
        <v>0</v>
      </c>
      <c r="L194" s="128">
        <f t="shared" si="62"/>
        <v>0</v>
      </c>
    </row>
    <row r="195" spans="1:12" ht="16.5" customHeight="1" x14ac:dyDescent="0.2">
      <c r="A195" s="146" t="s">
        <v>118</v>
      </c>
      <c r="B195" s="18">
        <f>478762</f>
        <v>478762</v>
      </c>
      <c r="C195" s="18"/>
      <c r="D195" s="18">
        <f t="shared" si="59"/>
        <v>478762</v>
      </c>
      <c r="E195" s="126"/>
      <c r="F195" s="126"/>
      <c r="G195" s="127">
        <f t="shared" si="60"/>
        <v>0</v>
      </c>
      <c r="H195" s="128">
        <f>[1]BYDEPT!BD195</f>
        <v>0</v>
      </c>
      <c r="I195" s="183"/>
      <c r="J195" s="128">
        <f t="shared" si="61"/>
        <v>0</v>
      </c>
      <c r="L195" s="128">
        <f t="shared" si="62"/>
        <v>478762</v>
      </c>
    </row>
    <row r="196" spans="1:12" ht="16.5" hidden="1" customHeight="1" x14ac:dyDescent="0.2">
      <c r="A196" s="146" t="s">
        <v>119</v>
      </c>
      <c r="B196" s="18"/>
      <c r="C196" s="18"/>
      <c r="D196" s="18">
        <f t="shared" si="59"/>
        <v>0</v>
      </c>
      <c r="E196" s="126"/>
      <c r="F196" s="126"/>
      <c r="G196" s="127">
        <f>E196+F196</f>
        <v>0</v>
      </c>
      <c r="H196" s="128">
        <f>[1]BYDEPT!BD196</f>
        <v>0</v>
      </c>
      <c r="I196" s="183"/>
      <c r="J196" s="128">
        <f>G196-H196</f>
        <v>0</v>
      </c>
      <c r="L196" s="128">
        <f t="shared" si="62"/>
        <v>0</v>
      </c>
    </row>
    <row r="197" spans="1:12" ht="16.5" customHeight="1" x14ac:dyDescent="0.2">
      <c r="A197" s="146" t="s">
        <v>169</v>
      </c>
      <c r="B197" s="18">
        <f>15000</f>
        <v>15000</v>
      </c>
      <c r="C197" s="18"/>
      <c r="D197" s="18">
        <f t="shared" si="59"/>
        <v>15000</v>
      </c>
      <c r="E197" s="126"/>
      <c r="F197" s="126"/>
      <c r="G197" s="127">
        <f t="shared" si="60"/>
        <v>0</v>
      </c>
      <c r="H197" s="128">
        <f>[1]BYDEPT!BD197</f>
        <v>0</v>
      </c>
      <c r="I197" s="183"/>
      <c r="J197" s="128">
        <f t="shared" si="61"/>
        <v>0</v>
      </c>
      <c r="L197" s="128">
        <f t="shared" si="62"/>
        <v>15000</v>
      </c>
    </row>
    <row r="198" spans="1:12" ht="16.5" hidden="1" customHeight="1" x14ac:dyDescent="0.2">
      <c r="A198" s="146" t="s">
        <v>121</v>
      </c>
      <c r="B198" s="18"/>
      <c r="C198" s="18"/>
      <c r="D198" s="18">
        <f t="shared" si="59"/>
        <v>0</v>
      </c>
      <c r="E198" s="126"/>
      <c r="F198" s="126"/>
      <c r="G198" s="127">
        <f t="shared" si="60"/>
        <v>0</v>
      </c>
      <c r="H198" s="128">
        <f>[1]BYDEPT!BD198</f>
        <v>0</v>
      </c>
      <c r="I198" s="183"/>
      <c r="J198" s="128">
        <f t="shared" si="61"/>
        <v>0</v>
      </c>
      <c r="L198" s="128">
        <f t="shared" si="62"/>
        <v>0</v>
      </c>
    </row>
    <row r="199" spans="1:12" ht="16.5" hidden="1" customHeight="1" x14ac:dyDescent="0.2">
      <c r="A199" s="146" t="s">
        <v>122</v>
      </c>
      <c r="B199" s="18"/>
      <c r="C199" s="18"/>
      <c r="D199" s="18">
        <f t="shared" si="59"/>
        <v>0</v>
      </c>
      <c r="E199" s="126"/>
      <c r="F199" s="126"/>
      <c r="G199" s="127">
        <f t="shared" si="60"/>
        <v>0</v>
      </c>
      <c r="H199" s="128">
        <f>[1]BYDEPT!BD199</f>
        <v>0</v>
      </c>
      <c r="I199" s="183"/>
      <c r="J199" s="128">
        <f t="shared" si="61"/>
        <v>0</v>
      </c>
      <c r="L199" s="128">
        <f t="shared" si="62"/>
        <v>0</v>
      </c>
    </row>
    <row r="200" spans="1:12" ht="16.5" hidden="1" customHeight="1" x14ac:dyDescent="0.2">
      <c r="A200" s="146" t="s">
        <v>123</v>
      </c>
      <c r="B200" s="18"/>
      <c r="C200" s="18"/>
      <c r="D200" s="18">
        <f t="shared" si="59"/>
        <v>0</v>
      </c>
      <c r="E200" s="126"/>
      <c r="F200" s="126"/>
      <c r="G200" s="127"/>
      <c r="H200" s="128">
        <f>[1]BYDEPT!BD200</f>
        <v>0</v>
      </c>
      <c r="I200" s="183"/>
      <c r="J200" s="128"/>
      <c r="L200" s="128">
        <f t="shared" si="62"/>
        <v>0</v>
      </c>
    </row>
    <row r="201" spans="1:12" ht="16.5" hidden="1" customHeight="1" x14ac:dyDescent="0.2">
      <c r="A201" s="146" t="s">
        <v>124</v>
      </c>
      <c r="B201" s="18"/>
      <c r="C201" s="18"/>
      <c r="D201" s="18">
        <f t="shared" si="59"/>
        <v>0</v>
      </c>
      <c r="E201" s="126"/>
      <c r="F201" s="126"/>
      <c r="G201" s="127"/>
      <c r="H201" s="128">
        <f>[1]BYDEPT!BD201</f>
        <v>0</v>
      </c>
      <c r="I201" s="183"/>
      <c r="J201" s="128">
        <f>G201-H201</f>
        <v>0</v>
      </c>
      <c r="L201" s="128">
        <f t="shared" si="62"/>
        <v>0</v>
      </c>
    </row>
    <row r="202" spans="1:12" ht="16.5" hidden="1" customHeight="1" x14ac:dyDescent="0.2">
      <c r="A202" s="146" t="s">
        <v>125</v>
      </c>
      <c r="B202" s="18"/>
      <c r="C202" s="18"/>
      <c r="D202" s="18">
        <f t="shared" si="59"/>
        <v>0</v>
      </c>
      <c r="E202" s="126"/>
      <c r="F202" s="126"/>
      <c r="G202" s="127">
        <f t="shared" si="60"/>
        <v>0</v>
      </c>
      <c r="H202" s="128">
        <f>[1]BYDEPT!BD202</f>
        <v>0</v>
      </c>
      <c r="I202" s="183"/>
      <c r="J202" s="128">
        <f t="shared" si="61"/>
        <v>0</v>
      </c>
      <c r="L202" s="128">
        <f t="shared" si="62"/>
        <v>0</v>
      </c>
    </row>
    <row r="203" spans="1:12" ht="16.5" hidden="1" customHeight="1" x14ac:dyDescent="0.2">
      <c r="A203" s="190" t="s">
        <v>170</v>
      </c>
      <c r="B203" s="18"/>
      <c r="C203" s="18"/>
      <c r="D203" s="18">
        <f t="shared" si="59"/>
        <v>0</v>
      </c>
      <c r="E203" s="126"/>
      <c r="F203" s="126"/>
      <c r="G203" s="127">
        <f t="shared" si="60"/>
        <v>0</v>
      </c>
      <c r="H203" s="128">
        <f>[1]BYDEPT!BD203</f>
        <v>0</v>
      </c>
      <c r="I203" s="183"/>
      <c r="J203" s="128">
        <f t="shared" si="61"/>
        <v>0</v>
      </c>
      <c r="L203" s="128">
        <f t="shared" si="62"/>
        <v>0</v>
      </c>
    </row>
    <row r="204" spans="1:12" ht="16.5" hidden="1" customHeight="1" x14ac:dyDescent="0.2">
      <c r="A204" s="190" t="s">
        <v>171</v>
      </c>
      <c r="B204" s="18"/>
      <c r="C204" s="18"/>
      <c r="D204" s="18">
        <f t="shared" si="59"/>
        <v>0</v>
      </c>
      <c r="E204" s="126"/>
      <c r="F204" s="126"/>
      <c r="G204" s="127">
        <f t="shared" si="60"/>
        <v>0</v>
      </c>
      <c r="H204" s="128">
        <f>[1]BYDEPT!BD204</f>
        <v>0</v>
      </c>
      <c r="I204" s="183"/>
      <c r="J204" s="128">
        <f t="shared" si="61"/>
        <v>0</v>
      </c>
      <c r="L204" s="128">
        <f t="shared" si="62"/>
        <v>0</v>
      </c>
    </row>
    <row r="205" spans="1:12" ht="16.5" hidden="1" customHeight="1" x14ac:dyDescent="0.2">
      <c r="A205" s="190" t="s">
        <v>172</v>
      </c>
      <c r="B205" s="18"/>
      <c r="C205" s="18"/>
      <c r="D205" s="18">
        <f t="shared" si="59"/>
        <v>0</v>
      </c>
      <c r="E205" s="126"/>
      <c r="F205" s="126"/>
      <c r="G205" s="127">
        <f t="shared" si="60"/>
        <v>0</v>
      </c>
      <c r="H205" s="128">
        <f>[1]BYDEPT!BD205</f>
        <v>0</v>
      </c>
      <c r="I205" s="183"/>
      <c r="J205" s="128">
        <f t="shared" si="61"/>
        <v>0</v>
      </c>
      <c r="L205" s="128">
        <f t="shared" si="62"/>
        <v>0</v>
      </c>
    </row>
    <row r="206" spans="1:12" ht="16.5" hidden="1" customHeight="1" x14ac:dyDescent="0.2">
      <c r="A206" s="190" t="s">
        <v>129</v>
      </c>
      <c r="B206" s="18"/>
      <c r="C206" s="18"/>
      <c r="D206" s="18">
        <f t="shared" si="59"/>
        <v>0</v>
      </c>
      <c r="E206" s="126"/>
      <c r="F206" s="126"/>
      <c r="G206" s="127"/>
      <c r="H206" s="128">
        <f>[1]BYDEPT!BD206</f>
        <v>0</v>
      </c>
      <c r="I206" s="183"/>
      <c r="J206" s="128"/>
      <c r="L206" s="128">
        <f t="shared" si="62"/>
        <v>0</v>
      </c>
    </row>
    <row r="207" spans="1:12" ht="16.5" hidden="1" customHeight="1" x14ac:dyDescent="0.2">
      <c r="A207" s="190" t="s">
        <v>130</v>
      </c>
      <c r="B207" s="18"/>
      <c r="C207" s="18"/>
      <c r="D207" s="18">
        <f t="shared" si="59"/>
        <v>0</v>
      </c>
      <c r="E207" s="126"/>
      <c r="F207" s="126"/>
      <c r="G207" s="127">
        <f t="shared" si="60"/>
        <v>0</v>
      </c>
      <c r="H207" s="128">
        <f>[1]BYDEPT!BD207</f>
        <v>0</v>
      </c>
      <c r="I207" s="183"/>
      <c r="J207" s="128">
        <f t="shared" si="61"/>
        <v>0</v>
      </c>
      <c r="L207" s="128">
        <f t="shared" si="62"/>
        <v>0</v>
      </c>
    </row>
    <row r="208" spans="1:12" ht="16.5" hidden="1" customHeight="1" x14ac:dyDescent="0.2">
      <c r="A208" s="190" t="s">
        <v>131</v>
      </c>
      <c r="B208" s="18"/>
      <c r="C208" s="18"/>
      <c r="D208" s="18">
        <f t="shared" si="59"/>
        <v>0</v>
      </c>
      <c r="E208" s="126"/>
      <c r="F208" s="126"/>
      <c r="G208" s="127">
        <f t="shared" si="60"/>
        <v>0</v>
      </c>
      <c r="H208" s="128">
        <f>[1]BYDEPT!BD208</f>
        <v>0</v>
      </c>
      <c r="I208" s="183"/>
      <c r="J208" s="128">
        <f t="shared" si="61"/>
        <v>0</v>
      </c>
      <c r="L208" s="128">
        <f t="shared" si="62"/>
        <v>0</v>
      </c>
    </row>
    <row r="209" spans="1:13" ht="16.5" hidden="1" customHeight="1" x14ac:dyDescent="0.2">
      <c r="A209" s="190" t="s">
        <v>132</v>
      </c>
      <c r="B209" s="18"/>
      <c r="C209" s="18"/>
      <c r="D209" s="18">
        <f t="shared" si="59"/>
        <v>0</v>
      </c>
      <c r="E209" s="126"/>
      <c r="F209" s="126"/>
      <c r="G209" s="127">
        <f t="shared" si="60"/>
        <v>0</v>
      </c>
      <c r="H209" s="128">
        <f>[1]BYDEPT!BD209</f>
        <v>0</v>
      </c>
      <c r="I209" s="183"/>
      <c r="J209" s="128">
        <f t="shared" si="61"/>
        <v>0</v>
      </c>
      <c r="L209" s="128">
        <f t="shared" si="62"/>
        <v>0</v>
      </c>
    </row>
    <row r="210" spans="1:13" ht="16.5" hidden="1" customHeight="1" x14ac:dyDescent="0.2">
      <c r="A210" s="190" t="s">
        <v>133</v>
      </c>
      <c r="B210" s="18"/>
      <c r="C210" s="18"/>
      <c r="D210" s="18">
        <f t="shared" si="59"/>
        <v>0</v>
      </c>
      <c r="E210" s="126"/>
      <c r="F210" s="126"/>
      <c r="G210" s="127">
        <f t="shared" si="60"/>
        <v>0</v>
      </c>
      <c r="H210" s="128">
        <f>[1]BYDEPT!BD210</f>
        <v>0</v>
      </c>
      <c r="I210" s="183"/>
      <c r="J210" s="128">
        <f t="shared" si="61"/>
        <v>0</v>
      </c>
      <c r="L210" s="128">
        <f t="shared" si="62"/>
        <v>0</v>
      </c>
    </row>
    <row r="211" spans="1:13" ht="16.5" hidden="1" customHeight="1" x14ac:dyDescent="0.2">
      <c r="A211" s="190" t="s">
        <v>134</v>
      </c>
      <c r="B211" s="18"/>
      <c r="C211" s="18"/>
      <c r="D211" s="18">
        <f t="shared" si="59"/>
        <v>0</v>
      </c>
      <c r="E211" s="126"/>
      <c r="F211" s="126"/>
      <c r="G211" s="127">
        <f t="shared" si="60"/>
        <v>0</v>
      </c>
      <c r="H211" s="128">
        <f>[1]BYDEPT!BD211</f>
        <v>0</v>
      </c>
      <c r="I211" s="183"/>
      <c r="J211" s="128">
        <f t="shared" si="61"/>
        <v>0</v>
      </c>
      <c r="L211" s="128">
        <f t="shared" si="62"/>
        <v>0</v>
      </c>
    </row>
    <row r="212" spans="1:13" ht="16.5" customHeight="1" x14ac:dyDescent="0.2">
      <c r="A212" s="146"/>
      <c r="B212" s="18"/>
      <c r="C212" s="18"/>
      <c r="D212" s="18"/>
      <c r="E212" s="126"/>
      <c r="F212" s="182"/>
      <c r="G212" s="127"/>
      <c r="H212" s="128"/>
      <c r="I212" s="183"/>
      <c r="J212" s="128"/>
      <c r="L212" s="128"/>
    </row>
    <row r="213" spans="1:13" ht="16.5" customHeight="1" x14ac:dyDescent="0.2">
      <c r="A213" s="191" t="s">
        <v>173</v>
      </c>
      <c r="B213" s="135">
        <f t="shared" ref="B213:H213" si="63">B214+B215+SUM(B222:B230)</f>
        <v>38084642</v>
      </c>
      <c r="C213" s="135">
        <f t="shared" si="63"/>
        <v>-412394</v>
      </c>
      <c r="D213" s="135">
        <f t="shared" si="63"/>
        <v>37672248</v>
      </c>
      <c r="E213" s="135">
        <f t="shared" si="63"/>
        <v>0</v>
      </c>
      <c r="F213" s="136">
        <f t="shared" si="63"/>
        <v>0</v>
      </c>
      <c r="G213" s="137">
        <f t="shared" si="63"/>
        <v>0</v>
      </c>
      <c r="H213" s="138">
        <f t="shared" si="63"/>
        <v>22389251</v>
      </c>
      <c r="I213" s="192"/>
      <c r="J213" s="138">
        <f>J214+J215+SUM(J222:J230)</f>
        <v>-22389251</v>
      </c>
      <c r="L213" s="138">
        <f>L214+L215+SUM(L222:L230)</f>
        <v>15282997</v>
      </c>
    </row>
    <row r="214" spans="1:13" ht="16.5" customHeight="1" x14ac:dyDescent="0.2">
      <c r="A214" s="190" t="s">
        <v>174</v>
      </c>
      <c r="B214" s="18">
        <f>6528060</f>
        <v>6528060</v>
      </c>
      <c r="C214" s="18">
        <f>1087606-1500000</f>
        <v>-412394</v>
      </c>
      <c r="D214" s="18">
        <f>C214+B214</f>
        <v>6115666</v>
      </c>
      <c r="E214" s="126"/>
      <c r="F214" s="182"/>
      <c r="G214" s="127">
        <f>E214+F214</f>
        <v>0</v>
      </c>
      <c r="H214" s="128">
        <f>[1]BYDEPT!BD214</f>
        <v>6064079</v>
      </c>
      <c r="I214" s="183"/>
      <c r="J214" s="128">
        <f>G214-H214</f>
        <v>-6064079</v>
      </c>
      <c r="L214" s="128">
        <f>D214-H214</f>
        <v>51587</v>
      </c>
    </row>
    <row r="215" spans="1:13" ht="16.5" customHeight="1" x14ac:dyDescent="0.2">
      <c r="A215" s="190" t="s">
        <v>175</v>
      </c>
      <c r="B215" s="129">
        <f>SUM(B216:B220)</f>
        <v>22959075</v>
      </c>
      <c r="C215" s="129">
        <f>SUM(C216:C220)</f>
        <v>0</v>
      </c>
      <c r="D215" s="129">
        <f>SUM(D216:D220)</f>
        <v>22959075</v>
      </c>
      <c r="E215" s="129">
        <f>SUM(E216:E219)</f>
        <v>0</v>
      </c>
      <c r="F215" s="193">
        <f>SUM(F216:F219)</f>
        <v>0</v>
      </c>
      <c r="G215" s="130">
        <f>SUM(G216:G219)</f>
        <v>0</v>
      </c>
      <c r="H215" s="131">
        <f>SUM(H216:H220)</f>
        <v>11075884</v>
      </c>
      <c r="I215" s="189"/>
      <c r="J215" s="131">
        <f>SUM(J216:J219)</f>
        <v>-11075884</v>
      </c>
      <c r="L215" s="131">
        <f>SUM(L216:L220)</f>
        <v>11883191</v>
      </c>
    </row>
    <row r="216" spans="1:13" ht="16.5" customHeight="1" x14ac:dyDescent="0.2">
      <c r="A216" s="190" t="s">
        <v>176</v>
      </c>
      <c r="B216" s="18">
        <v>22291486</v>
      </c>
      <c r="C216" s="194"/>
      <c r="D216" s="44">
        <f>C216+B216</f>
        <v>22291486</v>
      </c>
      <c r="E216" s="126"/>
      <c r="F216" s="182"/>
      <c r="G216" s="127">
        <f t="shared" ref="G216:G230" si="64">E216+F216</f>
        <v>0</v>
      </c>
      <c r="H216" s="128">
        <f>[1]BYDEPT!BD216</f>
        <v>10738700</v>
      </c>
      <c r="I216" s="183"/>
      <c r="J216" s="128">
        <f>G216-H216</f>
        <v>-10738700</v>
      </c>
      <c r="L216" s="128">
        <f>D216-H216</f>
        <v>11552786</v>
      </c>
    </row>
    <row r="217" spans="1:13" ht="16.5" customHeight="1" x14ac:dyDescent="0.2">
      <c r="A217" s="190" t="s">
        <v>177</v>
      </c>
      <c r="B217" s="18">
        <v>208750</v>
      </c>
      <c r="C217" s="74"/>
      <c r="D217" s="44">
        <f>C217+B217</f>
        <v>208750</v>
      </c>
      <c r="E217" s="126"/>
      <c r="F217" s="182"/>
      <c r="G217" s="127">
        <f t="shared" si="64"/>
        <v>0</v>
      </c>
      <c r="H217" s="128">
        <f>[1]BYDEPT!BD217</f>
        <v>206250</v>
      </c>
      <c r="I217" s="183"/>
      <c r="J217" s="128">
        <f>G217-H217</f>
        <v>-206250</v>
      </c>
      <c r="L217" s="128">
        <f>D217-H217</f>
        <v>2500</v>
      </c>
    </row>
    <row r="218" spans="1:13" ht="16.5" customHeight="1" x14ac:dyDescent="0.2">
      <c r="A218" s="195" t="s">
        <v>178</v>
      </c>
      <c r="B218" s="90">
        <v>26434</v>
      </c>
      <c r="C218" s="38"/>
      <c r="D218" s="90">
        <f>C218+B218</f>
        <v>26434</v>
      </c>
      <c r="E218" s="126"/>
      <c r="F218" s="182"/>
      <c r="G218" s="127">
        <f t="shared" si="64"/>
        <v>0</v>
      </c>
      <c r="H218" s="128">
        <f>[1]BYDEPT!BD218</f>
        <v>0</v>
      </c>
      <c r="I218" s="183"/>
      <c r="J218" s="128">
        <f>G218-H218</f>
        <v>0</v>
      </c>
      <c r="L218" s="128">
        <f>D218-H218</f>
        <v>26434</v>
      </c>
    </row>
    <row r="219" spans="1:13" ht="16.5" customHeight="1" x14ac:dyDescent="0.2">
      <c r="A219" s="190" t="s">
        <v>179</v>
      </c>
      <c r="B219" s="18">
        <v>232405</v>
      </c>
      <c r="C219" s="74"/>
      <c r="D219" s="44">
        <f>C219+B219</f>
        <v>232405</v>
      </c>
      <c r="E219" s="126"/>
      <c r="F219" s="182"/>
      <c r="G219" s="127">
        <f t="shared" si="64"/>
        <v>0</v>
      </c>
      <c r="H219" s="128">
        <f>[1]BYDEPT!BD219</f>
        <v>130934</v>
      </c>
      <c r="I219" s="183"/>
      <c r="J219" s="128">
        <f>G219-H219</f>
        <v>-130934</v>
      </c>
      <c r="L219" s="128">
        <f>D219-H219</f>
        <v>101471</v>
      </c>
    </row>
    <row r="220" spans="1:13" ht="16.5" customHeight="1" x14ac:dyDescent="0.2">
      <c r="A220" s="190" t="s">
        <v>180</v>
      </c>
      <c r="B220" s="18">
        <v>200000</v>
      </c>
      <c r="C220" s="74"/>
      <c r="D220" s="44">
        <f>C220+B220</f>
        <v>200000</v>
      </c>
      <c r="E220" s="126"/>
      <c r="F220" s="182"/>
      <c r="G220" s="127">
        <f t="shared" si="64"/>
        <v>0</v>
      </c>
      <c r="H220" s="128">
        <f>[1]BYDEPT!BD220</f>
        <v>0</v>
      </c>
      <c r="I220" s="183"/>
      <c r="J220" s="128">
        <f>G220-H220</f>
        <v>0</v>
      </c>
      <c r="L220" s="128">
        <f>D220-H220</f>
        <v>200000</v>
      </c>
    </row>
    <row r="221" spans="1:13" ht="14.25" hidden="1" customHeight="1" x14ac:dyDescent="0.2">
      <c r="A221" s="146"/>
      <c r="B221" s="18"/>
      <c r="C221" s="74"/>
      <c r="D221" s="44"/>
      <c r="E221" s="74"/>
      <c r="F221" s="158"/>
      <c r="G221" s="127">
        <f t="shared" si="64"/>
        <v>0</v>
      </c>
      <c r="H221" s="144"/>
      <c r="I221" s="196"/>
      <c r="J221" s="144"/>
      <c r="L221" s="128"/>
    </row>
    <row r="222" spans="1:13" ht="18" customHeight="1" x14ac:dyDescent="0.2">
      <c r="A222" s="146" t="s">
        <v>181</v>
      </c>
      <c r="B222" s="18">
        <v>1085443</v>
      </c>
      <c r="C222" s="74"/>
      <c r="D222" s="44">
        <f t="shared" ref="D222:D230" si="65">C222+B222</f>
        <v>1085443</v>
      </c>
      <c r="E222" s="126"/>
      <c r="F222" s="182"/>
      <c r="G222" s="127">
        <f t="shared" si="64"/>
        <v>0</v>
      </c>
      <c r="H222" s="128">
        <f>[1]BYDEPT!BD222</f>
        <v>570962</v>
      </c>
      <c r="I222" s="183"/>
      <c r="J222" s="128">
        <f>G222-H222</f>
        <v>-570962</v>
      </c>
      <c r="L222" s="128">
        <f t="shared" ref="L222:L230" si="66">D222-H222</f>
        <v>514481</v>
      </c>
    </row>
    <row r="223" spans="1:13" ht="16.5" hidden="1" customHeight="1" x14ac:dyDescent="0.2">
      <c r="A223" s="146" t="s">
        <v>182</v>
      </c>
      <c r="B223" s="18"/>
      <c r="C223" s="74"/>
      <c r="D223" s="44">
        <f t="shared" si="65"/>
        <v>0</v>
      </c>
      <c r="E223" s="126"/>
      <c r="F223" s="182"/>
      <c r="G223" s="127">
        <f t="shared" si="64"/>
        <v>0</v>
      </c>
      <c r="H223" s="128">
        <f>[1]BYDEPT!BD223</f>
        <v>0</v>
      </c>
      <c r="I223" s="183"/>
      <c r="J223" s="128">
        <f t="shared" ref="J223:J230" si="67">G223-H223</f>
        <v>0</v>
      </c>
      <c r="L223" s="128">
        <f t="shared" si="66"/>
        <v>0</v>
      </c>
    </row>
    <row r="224" spans="1:13" ht="16.5" customHeight="1" x14ac:dyDescent="0.2">
      <c r="A224" s="146" t="s">
        <v>183</v>
      </c>
      <c r="B224" s="18">
        <v>778867</v>
      </c>
      <c r="C224" s="197"/>
      <c r="D224" s="44">
        <f t="shared" si="65"/>
        <v>778867</v>
      </c>
      <c r="E224" s="126"/>
      <c r="F224" s="182"/>
      <c r="G224" s="127">
        <f>E224+F224</f>
        <v>0</v>
      </c>
      <c r="H224" s="128">
        <f>[1]BYDEPT!BD224</f>
        <v>223065</v>
      </c>
      <c r="I224" s="183"/>
      <c r="J224" s="128">
        <f t="shared" si="67"/>
        <v>-223065</v>
      </c>
      <c r="L224" s="128">
        <f t="shared" si="66"/>
        <v>555802</v>
      </c>
      <c r="M224" s="5"/>
    </row>
    <row r="225" spans="1:12" ht="16.5" hidden="1" customHeight="1" x14ac:dyDescent="0.2">
      <c r="A225" s="146" t="s">
        <v>184</v>
      </c>
      <c r="B225" s="18"/>
      <c r="C225" s="74"/>
      <c r="D225" s="44">
        <f t="shared" si="65"/>
        <v>0</v>
      </c>
      <c r="E225" s="126"/>
      <c r="F225" s="182"/>
      <c r="G225" s="127">
        <f t="shared" si="64"/>
        <v>0</v>
      </c>
      <c r="H225" s="128">
        <f>[1]BYDEPT!BD225</f>
        <v>0</v>
      </c>
      <c r="I225" s="183"/>
      <c r="J225" s="128">
        <f t="shared" si="67"/>
        <v>0</v>
      </c>
      <c r="L225" s="128">
        <f t="shared" si="66"/>
        <v>0</v>
      </c>
    </row>
    <row r="226" spans="1:12" ht="16.5" customHeight="1" x14ac:dyDescent="0.2">
      <c r="A226" s="146" t="s">
        <v>185</v>
      </c>
      <c r="B226" s="18">
        <v>1353864</v>
      </c>
      <c r="C226" s="74"/>
      <c r="D226" s="44">
        <f t="shared" si="65"/>
        <v>1353864</v>
      </c>
      <c r="E226" s="126"/>
      <c r="F226" s="182"/>
      <c r="G226" s="127">
        <f t="shared" si="64"/>
        <v>0</v>
      </c>
      <c r="H226" s="128">
        <f>[1]BYDEPT!BD226</f>
        <v>1094430</v>
      </c>
      <c r="I226" s="183"/>
      <c r="J226" s="128">
        <f t="shared" si="67"/>
        <v>-1094430</v>
      </c>
      <c r="L226" s="128">
        <f t="shared" si="66"/>
        <v>259434</v>
      </c>
    </row>
    <row r="227" spans="1:12" ht="16.5" hidden="1" customHeight="1" x14ac:dyDescent="0.2">
      <c r="A227" s="146" t="s">
        <v>186</v>
      </c>
      <c r="B227" s="18"/>
      <c r="C227" s="74"/>
      <c r="D227" s="44">
        <f t="shared" si="65"/>
        <v>0</v>
      </c>
      <c r="E227" s="126"/>
      <c r="F227" s="182"/>
      <c r="G227" s="127">
        <f t="shared" si="64"/>
        <v>0</v>
      </c>
      <c r="H227" s="128">
        <f>[1]BYDEPT!BD227</f>
        <v>0</v>
      </c>
      <c r="I227" s="183"/>
      <c r="J227" s="128">
        <f t="shared" si="67"/>
        <v>0</v>
      </c>
      <c r="L227" s="128">
        <f t="shared" si="66"/>
        <v>0</v>
      </c>
    </row>
    <row r="228" spans="1:12" ht="16.5" customHeight="1" x14ac:dyDescent="0.2">
      <c r="A228" s="146" t="s">
        <v>187</v>
      </c>
      <c r="B228" s="18">
        <v>5093307</v>
      </c>
      <c r="C228" s="74"/>
      <c r="D228" s="44">
        <f t="shared" si="65"/>
        <v>5093307</v>
      </c>
      <c r="E228" s="126"/>
      <c r="F228" s="182"/>
      <c r="G228" s="127">
        <f t="shared" si="64"/>
        <v>0</v>
      </c>
      <c r="H228" s="128">
        <f>[1]BYDEPT!BD228</f>
        <v>3173708</v>
      </c>
      <c r="I228" s="183"/>
      <c r="J228" s="128">
        <f t="shared" si="67"/>
        <v>-3173708</v>
      </c>
      <c r="L228" s="128">
        <f t="shared" si="66"/>
        <v>1919599</v>
      </c>
    </row>
    <row r="229" spans="1:12" ht="15.75" hidden="1" customHeight="1" x14ac:dyDescent="0.2">
      <c r="A229" s="146" t="s">
        <v>188</v>
      </c>
      <c r="B229" s="18"/>
      <c r="C229" s="74"/>
      <c r="D229" s="44">
        <f t="shared" si="65"/>
        <v>0</v>
      </c>
      <c r="E229" s="126"/>
      <c r="F229" s="182"/>
      <c r="G229" s="127">
        <f t="shared" si="64"/>
        <v>0</v>
      </c>
      <c r="H229" s="128">
        <f>[1]BYDEPT!BD229</f>
        <v>0</v>
      </c>
      <c r="I229" s="183"/>
      <c r="J229" s="128">
        <f t="shared" si="67"/>
        <v>0</v>
      </c>
      <c r="L229" s="128">
        <f t="shared" si="66"/>
        <v>0</v>
      </c>
    </row>
    <row r="230" spans="1:12" ht="16.5" customHeight="1" x14ac:dyDescent="0.2">
      <c r="A230" s="198" t="s">
        <v>189</v>
      </c>
      <c r="B230" s="44">
        <v>286026</v>
      </c>
      <c r="C230" s="74"/>
      <c r="D230" s="44">
        <f t="shared" si="65"/>
        <v>286026</v>
      </c>
      <c r="E230" s="126"/>
      <c r="F230" s="182"/>
      <c r="G230" s="127">
        <f t="shared" si="64"/>
        <v>0</v>
      </c>
      <c r="H230" s="128">
        <f>[1]BYDEPT!BD230</f>
        <v>187123</v>
      </c>
      <c r="I230" s="183"/>
      <c r="J230" s="128">
        <f t="shared" si="67"/>
        <v>-187123</v>
      </c>
      <c r="L230" s="128">
        <f t="shared" si="66"/>
        <v>98903</v>
      </c>
    </row>
    <row r="231" spans="1:12" ht="16.5" hidden="1" customHeight="1" x14ac:dyDescent="0.2">
      <c r="A231" s="125"/>
      <c r="B231" s="18"/>
      <c r="C231" s="74"/>
      <c r="D231" s="44"/>
      <c r="E231" s="126"/>
      <c r="F231" s="182"/>
      <c r="G231" s="127"/>
      <c r="H231" s="128"/>
      <c r="I231" s="183"/>
      <c r="J231" s="128"/>
      <c r="L231" s="128"/>
    </row>
    <row r="232" spans="1:12" ht="16.5" hidden="1" customHeight="1" x14ac:dyDescent="0.2">
      <c r="A232" s="175" t="s">
        <v>190</v>
      </c>
      <c r="B232" s="199">
        <f t="shared" ref="B232:H232" si="68">B233+B244</f>
        <v>0</v>
      </c>
      <c r="C232" s="200">
        <f t="shared" si="68"/>
        <v>0</v>
      </c>
      <c r="D232" s="201">
        <f t="shared" si="68"/>
        <v>0</v>
      </c>
      <c r="E232" s="135">
        <f t="shared" si="68"/>
        <v>0</v>
      </c>
      <c r="F232" s="136">
        <f t="shared" si="68"/>
        <v>0</v>
      </c>
      <c r="G232" s="137">
        <f t="shared" si="68"/>
        <v>0</v>
      </c>
      <c r="H232" s="138">
        <f t="shared" si="68"/>
        <v>0</v>
      </c>
      <c r="I232" s="139"/>
      <c r="J232" s="138">
        <f>J233+J244</f>
        <v>0</v>
      </c>
      <c r="L232" s="138">
        <f>L233+L244</f>
        <v>0</v>
      </c>
    </row>
    <row r="233" spans="1:12" ht="17.25" hidden="1" customHeight="1" x14ac:dyDescent="0.2">
      <c r="A233" s="202" t="s">
        <v>59</v>
      </c>
      <c r="B233" s="203">
        <f>SUM(B234:B242)</f>
        <v>0</v>
      </c>
      <c r="C233" s="204">
        <f>SUM(C234:C242)</f>
        <v>0</v>
      </c>
      <c r="D233" s="205">
        <f>SUM(D234:D242)</f>
        <v>0</v>
      </c>
      <c r="E233" s="206"/>
      <c r="F233" s="207"/>
      <c r="G233" s="208"/>
      <c r="H233" s="209">
        <f>SUM(H234:H242)</f>
        <v>0</v>
      </c>
      <c r="I233" s="207">
        <f>SUM(I234:I242)</f>
        <v>0</v>
      </c>
      <c r="J233" s="209">
        <f>SUM(J234:J242)</f>
        <v>0</v>
      </c>
      <c r="L233" s="209">
        <f>SUM(L234:L242)</f>
        <v>0</v>
      </c>
    </row>
    <row r="234" spans="1:12" ht="15.75" hidden="1" customHeight="1" x14ac:dyDescent="0.2">
      <c r="A234" s="210" t="s">
        <v>191</v>
      </c>
      <c r="B234" s="211"/>
      <c r="C234" s="211"/>
      <c r="D234" s="211"/>
      <c r="E234" s="126"/>
      <c r="F234" s="182"/>
      <c r="G234" s="127"/>
      <c r="H234" s="128"/>
      <c r="I234" s="88"/>
      <c r="J234" s="128">
        <f t="shared" ref="J234:J242" si="69">G234-H234</f>
        <v>0</v>
      </c>
      <c r="L234" s="128">
        <f t="shared" ref="L234:L242" si="70">D234-H234</f>
        <v>0</v>
      </c>
    </row>
    <row r="235" spans="1:12" ht="15.75" hidden="1" customHeight="1" x14ac:dyDescent="0.2">
      <c r="A235" s="210" t="s">
        <v>192</v>
      </c>
      <c r="B235" s="211"/>
      <c r="C235" s="211"/>
      <c r="D235" s="211"/>
      <c r="E235" s="126"/>
      <c r="F235" s="182"/>
      <c r="G235" s="127"/>
      <c r="H235" s="128"/>
      <c r="I235" s="88"/>
      <c r="J235" s="128">
        <f t="shared" si="69"/>
        <v>0</v>
      </c>
      <c r="L235" s="128">
        <f t="shared" si="70"/>
        <v>0</v>
      </c>
    </row>
    <row r="236" spans="1:12" ht="15.75" hidden="1" customHeight="1" x14ac:dyDescent="0.2">
      <c r="A236" s="210" t="s">
        <v>193</v>
      </c>
      <c r="B236" s="211"/>
      <c r="C236" s="211"/>
      <c r="D236" s="211"/>
      <c r="E236" s="126"/>
      <c r="F236" s="182"/>
      <c r="G236" s="127"/>
      <c r="H236" s="128"/>
      <c r="I236" s="88"/>
      <c r="J236" s="128">
        <f t="shared" si="69"/>
        <v>0</v>
      </c>
      <c r="L236" s="128">
        <f t="shared" si="70"/>
        <v>0</v>
      </c>
    </row>
    <row r="237" spans="1:12" ht="15.75" hidden="1" customHeight="1" x14ac:dyDescent="0.2">
      <c r="A237" s="210" t="s">
        <v>194</v>
      </c>
      <c r="B237" s="211"/>
      <c r="C237" s="211"/>
      <c r="D237" s="211"/>
      <c r="E237" s="126"/>
      <c r="F237" s="182"/>
      <c r="G237" s="127"/>
      <c r="H237" s="128"/>
      <c r="I237" s="88"/>
      <c r="J237" s="128">
        <f t="shared" si="69"/>
        <v>0</v>
      </c>
      <c r="L237" s="128">
        <f t="shared" si="70"/>
        <v>0</v>
      </c>
    </row>
    <row r="238" spans="1:12" ht="15.75" hidden="1" customHeight="1" x14ac:dyDescent="0.2">
      <c r="A238" s="210" t="s">
        <v>195</v>
      </c>
      <c r="B238" s="211"/>
      <c r="C238" s="211"/>
      <c r="D238" s="211"/>
      <c r="E238" s="126"/>
      <c r="F238" s="182"/>
      <c r="G238" s="127"/>
      <c r="H238" s="128"/>
      <c r="I238" s="88"/>
      <c r="J238" s="128">
        <f t="shared" si="69"/>
        <v>0</v>
      </c>
      <c r="L238" s="128">
        <f t="shared" si="70"/>
        <v>0</v>
      </c>
    </row>
    <row r="239" spans="1:12" ht="15.75" hidden="1" customHeight="1" x14ac:dyDescent="0.2">
      <c r="A239" s="210" t="s">
        <v>196</v>
      </c>
      <c r="B239" s="211"/>
      <c r="C239" s="211"/>
      <c r="D239" s="211"/>
      <c r="E239" s="126"/>
      <c r="F239" s="182"/>
      <c r="G239" s="127"/>
      <c r="H239" s="128"/>
      <c r="I239" s="88"/>
      <c r="J239" s="128">
        <f t="shared" si="69"/>
        <v>0</v>
      </c>
      <c r="L239" s="128">
        <f t="shared" si="70"/>
        <v>0</v>
      </c>
    </row>
    <row r="240" spans="1:12" ht="15.75" hidden="1" customHeight="1" x14ac:dyDescent="0.2">
      <c r="A240" s="210" t="s">
        <v>197</v>
      </c>
      <c r="B240" s="211"/>
      <c r="C240" s="211"/>
      <c r="D240" s="211"/>
      <c r="E240" s="126"/>
      <c r="F240" s="182"/>
      <c r="G240" s="127"/>
      <c r="H240" s="128"/>
      <c r="I240" s="88"/>
      <c r="J240" s="128">
        <f t="shared" si="69"/>
        <v>0</v>
      </c>
      <c r="L240" s="128">
        <f t="shared" si="70"/>
        <v>0</v>
      </c>
    </row>
    <row r="241" spans="1:12" ht="16.5" hidden="1" customHeight="1" x14ac:dyDescent="0.2">
      <c r="A241" s="210" t="s">
        <v>198</v>
      </c>
      <c r="B241" s="211"/>
      <c r="C241" s="211"/>
      <c r="D241" s="211"/>
      <c r="E241" s="126"/>
      <c r="F241" s="182"/>
      <c r="G241" s="127"/>
      <c r="H241" s="128"/>
      <c r="I241" s="88"/>
      <c r="J241" s="128">
        <f t="shared" si="69"/>
        <v>0</v>
      </c>
      <c r="L241" s="128">
        <f t="shared" si="70"/>
        <v>0</v>
      </c>
    </row>
    <row r="242" spans="1:12" ht="15.75" hidden="1" customHeight="1" x14ac:dyDescent="0.2">
      <c r="A242" s="210" t="s">
        <v>199</v>
      </c>
      <c r="B242" s="211"/>
      <c r="C242" s="211"/>
      <c r="D242" s="211"/>
      <c r="E242" s="126"/>
      <c r="F242" s="182"/>
      <c r="G242" s="127"/>
      <c r="H242" s="128"/>
      <c r="I242" s="88"/>
      <c r="J242" s="128">
        <f t="shared" si="69"/>
        <v>0</v>
      </c>
      <c r="L242" s="128">
        <f t="shared" si="70"/>
        <v>0</v>
      </c>
    </row>
    <row r="243" spans="1:12" ht="15.75" hidden="1" customHeight="1" x14ac:dyDescent="0.2">
      <c r="A243" s="202"/>
      <c r="B243" s="211"/>
      <c r="C243" s="211"/>
      <c r="D243" s="211"/>
      <c r="E243" s="126"/>
      <c r="F243" s="182"/>
      <c r="G243" s="127"/>
      <c r="H243" s="128"/>
      <c r="I243" s="88"/>
      <c r="J243" s="128"/>
      <c r="L243" s="128"/>
    </row>
    <row r="244" spans="1:12" ht="15.75" hidden="1" customHeight="1" x14ac:dyDescent="0.2">
      <c r="A244" s="191" t="s">
        <v>135</v>
      </c>
      <c r="B244" s="212">
        <f>B245</f>
        <v>0</v>
      </c>
      <c r="C244" s="212">
        <f>C245</f>
        <v>0</v>
      </c>
      <c r="D244" s="212">
        <f>D245</f>
        <v>0</v>
      </c>
      <c r="E244" s="126"/>
      <c r="F244" s="182"/>
      <c r="G244" s="127"/>
      <c r="H244" s="131">
        <f>H245</f>
        <v>0</v>
      </c>
      <c r="I244" s="88"/>
      <c r="J244" s="131">
        <f>J245</f>
        <v>0</v>
      </c>
      <c r="L244" s="131">
        <f>L245</f>
        <v>0</v>
      </c>
    </row>
    <row r="245" spans="1:12" ht="15.75" hidden="1" customHeight="1" x14ac:dyDescent="0.2">
      <c r="A245" s="210" t="s">
        <v>200</v>
      </c>
      <c r="B245" s="211"/>
      <c r="C245" s="211"/>
      <c r="D245" s="211"/>
      <c r="E245" s="126"/>
      <c r="F245" s="182"/>
      <c r="G245" s="127"/>
      <c r="H245" s="128"/>
      <c r="I245" s="88"/>
      <c r="J245" s="128">
        <f>G245-H245</f>
        <v>0</v>
      </c>
      <c r="L245" s="128">
        <f>D245-H245</f>
        <v>0</v>
      </c>
    </row>
    <row r="246" spans="1:12" ht="15.75" customHeight="1" x14ac:dyDescent="0.2">
      <c r="A246" s="213"/>
      <c r="B246" s="211"/>
      <c r="C246" s="211"/>
      <c r="D246" s="211"/>
      <c r="E246" s="126"/>
      <c r="F246" s="182"/>
      <c r="G246" s="127"/>
      <c r="H246" s="128"/>
      <c r="I246" s="88"/>
      <c r="J246" s="128"/>
      <c r="L246" s="128"/>
    </row>
    <row r="247" spans="1:12" ht="16.5" customHeight="1" x14ac:dyDescent="0.2">
      <c r="A247" s="171" t="s">
        <v>201</v>
      </c>
      <c r="B247" s="214"/>
      <c r="C247" s="214"/>
      <c r="D247" s="214"/>
      <c r="E247" s="126"/>
      <c r="F247" s="126"/>
      <c r="G247" s="127">
        <f>E247+F247</f>
        <v>0</v>
      </c>
      <c r="H247" s="215">
        <f>[1]BYDEPT!BD247</f>
        <v>25341093</v>
      </c>
      <c r="I247" s="89"/>
      <c r="J247" s="215">
        <f>G247-H247</f>
        <v>-25341093</v>
      </c>
      <c r="L247" s="215"/>
    </row>
    <row r="248" spans="1:12" ht="14.25" customHeight="1" x14ac:dyDescent="0.2">
      <c r="A248" s="171"/>
      <c r="B248" s="214"/>
      <c r="C248" s="214"/>
      <c r="D248" s="214"/>
      <c r="E248" s="126"/>
      <c r="F248" s="126"/>
      <c r="G248" s="127"/>
      <c r="H248" s="215"/>
      <c r="I248" s="89"/>
      <c r="J248" s="215"/>
      <c r="L248" s="215"/>
    </row>
    <row r="249" spans="1:12" ht="16.5" customHeight="1" x14ac:dyDescent="0.2">
      <c r="A249" s="216" t="s">
        <v>202</v>
      </c>
      <c r="B249" s="217"/>
      <c r="C249" s="217"/>
      <c r="D249" s="217"/>
      <c r="E249" s="32">
        <f>SUM(E250:E259)</f>
        <v>0</v>
      </c>
      <c r="F249" s="32">
        <f>SUM(F250:F259)</f>
        <v>0</v>
      </c>
      <c r="G249" s="154">
        <f>SUM(G250:G259)</f>
        <v>0</v>
      </c>
      <c r="H249" s="155">
        <f>SUM(H250:H259)</f>
        <v>2791004</v>
      </c>
      <c r="I249" s="156"/>
      <c r="J249" s="155">
        <f>SUM(J250:J259)</f>
        <v>-2791004</v>
      </c>
      <c r="L249" s="155">
        <f>SUM(L250:L259)</f>
        <v>0</v>
      </c>
    </row>
    <row r="250" spans="1:12" ht="17.25" hidden="1" customHeight="1" x14ac:dyDescent="0.2">
      <c r="A250" s="125" t="s">
        <v>203</v>
      </c>
      <c r="B250" s="18"/>
      <c r="C250" s="18"/>
      <c r="D250" s="18"/>
      <c r="E250" s="126"/>
      <c r="F250" s="126"/>
      <c r="G250" s="127">
        <f t="shared" ref="G250:G259" si="71">E250+F250</f>
        <v>0</v>
      </c>
      <c r="H250" s="128">
        <f>[1]BYDEPT!BD250</f>
        <v>0</v>
      </c>
      <c r="I250" s="88"/>
      <c r="J250" s="128">
        <f t="shared" ref="J250:L259" si="72">G250-H250</f>
        <v>0</v>
      </c>
      <c r="L250" s="128">
        <f t="shared" si="72"/>
        <v>0</v>
      </c>
    </row>
    <row r="251" spans="1:12" ht="16.5" customHeight="1" x14ac:dyDescent="0.2">
      <c r="A251" s="125" t="s">
        <v>204</v>
      </c>
      <c r="B251" s="18"/>
      <c r="C251" s="18"/>
      <c r="D251" s="18"/>
      <c r="E251" s="126"/>
      <c r="F251" s="126"/>
      <c r="G251" s="127">
        <f t="shared" si="71"/>
        <v>0</v>
      </c>
      <c r="H251" s="128">
        <f>[1]BYDEPT!BD251</f>
        <v>1076846</v>
      </c>
      <c r="I251" s="88"/>
      <c r="J251" s="128">
        <f t="shared" si="72"/>
        <v>-1076846</v>
      </c>
      <c r="L251" s="128"/>
    </row>
    <row r="252" spans="1:12" ht="16.5" hidden="1" customHeight="1" x14ac:dyDescent="0.2">
      <c r="A252" s="125" t="s">
        <v>205</v>
      </c>
      <c r="B252" s="18"/>
      <c r="C252" s="18"/>
      <c r="D252" s="18"/>
      <c r="E252" s="126"/>
      <c r="F252" s="126"/>
      <c r="G252" s="127">
        <f t="shared" si="71"/>
        <v>0</v>
      </c>
      <c r="H252" s="128">
        <f>[1]BYDEPT!BD252</f>
        <v>0</v>
      </c>
      <c r="I252" s="88"/>
      <c r="J252" s="128">
        <f t="shared" si="72"/>
        <v>0</v>
      </c>
      <c r="L252" s="128"/>
    </row>
    <row r="253" spans="1:12" ht="17.25" customHeight="1" x14ac:dyDescent="0.2">
      <c r="A253" s="73" t="s">
        <v>206</v>
      </c>
      <c r="B253" s="50"/>
      <c r="C253" s="50"/>
      <c r="D253" s="50"/>
      <c r="E253" s="126"/>
      <c r="F253" s="126"/>
      <c r="G253" s="127">
        <f t="shared" si="71"/>
        <v>0</v>
      </c>
      <c r="H253" s="128">
        <f>[1]BYDEPT!BD253</f>
        <v>899243</v>
      </c>
      <c r="I253" s="88"/>
      <c r="J253" s="128">
        <f t="shared" si="72"/>
        <v>-899243</v>
      </c>
      <c r="L253" s="128"/>
    </row>
    <row r="254" spans="1:12" ht="16.5" customHeight="1" x14ac:dyDescent="0.2">
      <c r="A254" s="125" t="s">
        <v>207</v>
      </c>
      <c r="B254" s="18"/>
      <c r="C254" s="18"/>
      <c r="D254" s="18"/>
      <c r="E254" s="126"/>
      <c r="F254" s="126"/>
      <c r="G254" s="127">
        <f t="shared" si="71"/>
        <v>0</v>
      </c>
      <c r="H254" s="128">
        <f>[1]BYDEPT!BD254</f>
        <v>814867</v>
      </c>
      <c r="I254" s="88"/>
      <c r="J254" s="128">
        <f t="shared" si="72"/>
        <v>-814867</v>
      </c>
      <c r="L254" s="128"/>
    </row>
    <row r="255" spans="1:12" ht="16.5" hidden="1" customHeight="1" x14ac:dyDescent="0.2">
      <c r="A255" s="218" t="s">
        <v>208</v>
      </c>
      <c r="B255" s="90"/>
      <c r="C255" s="38"/>
      <c r="D255" s="219"/>
      <c r="E255" s="126"/>
      <c r="F255" s="126"/>
      <c r="G255" s="127">
        <f t="shared" si="71"/>
        <v>0</v>
      </c>
      <c r="H255" s="128">
        <f>[1]BYDEPT!BD255</f>
        <v>0</v>
      </c>
      <c r="I255" s="88"/>
      <c r="J255" s="128">
        <f t="shared" si="72"/>
        <v>0</v>
      </c>
      <c r="L255" s="128">
        <f t="shared" si="72"/>
        <v>0</v>
      </c>
    </row>
    <row r="256" spans="1:12" ht="16.5" customHeight="1" x14ac:dyDescent="0.2">
      <c r="A256" s="37" t="s">
        <v>209</v>
      </c>
      <c r="B256" s="44"/>
      <c r="C256" s="74"/>
      <c r="D256" s="44"/>
      <c r="E256" s="126"/>
      <c r="F256" s="126"/>
      <c r="G256" s="127">
        <f t="shared" si="71"/>
        <v>0</v>
      </c>
      <c r="H256" s="128">
        <f>[1]BYDEPT!BD256</f>
        <v>48</v>
      </c>
      <c r="I256" s="88"/>
      <c r="J256" s="128">
        <f t="shared" si="72"/>
        <v>-48</v>
      </c>
      <c r="L256" s="128"/>
    </row>
    <row r="257" spans="1:13" ht="16.5" hidden="1" customHeight="1" x14ac:dyDescent="0.2">
      <c r="A257" s="125" t="s">
        <v>210</v>
      </c>
      <c r="B257" s="18"/>
      <c r="C257" s="74"/>
      <c r="D257" s="44"/>
      <c r="E257" s="126"/>
      <c r="F257" s="126"/>
      <c r="G257" s="127">
        <f t="shared" si="71"/>
        <v>0</v>
      </c>
      <c r="H257" s="128">
        <f>[1]BYDEPT!BD257</f>
        <v>0</v>
      </c>
      <c r="I257" s="88"/>
      <c r="J257" s="128">
        <f t="shared" si="72"/>
        <v>0</v>
      </c>
      <c r="L257" s="128">
        <f t="shared" si="72"/>
        <v>0</v>
      </c>
    </row>
    <row r="258" spans="1:13" ht="16.5" hidden="1" customHeight="1" x14ac:dyDescent="0.2">
      <c r="A258" s="125" t="s">
        <v>211</v>
      </c>
      <c r="B258" s="18"/>
      <c r="C258" s="18"/>
      <c r="D258" s="18"/>
      <c r="E258" s="126"/>
      <c r="F258" s="126"/>
      <c r="G258" s="127">
        <f t="shared" si="71"/>
        <v>0</v>
      </c>
      <c r="H258" s="128">
        <f>[1]BYDEPT!BD258</f>
        <v>0</v>
      </c>
      <c r="I258" s="88"/>
      <c r="J258" s="128">
        <f t="shared" si="72"/>
        <v>0</v>
      </c>
      <c r="L258" s="128">
        <f t="shared" si="72"/>
        <v>0</v>
      </c>
    </row>
    <row r="259" spans="1:13" ht="16.5" hidden="1" customHeight="1" x14ac:dyDescent="0.2">
      <c r="A259" s="125" t="s">
        <v>212</v>
      </c>
      <c r="B259" s="18"/>
      <c r="C259" s="18"/>
      <c r="D259" s="18"/>
      <c r="E259" s="126"/>
      <c r="F259" s="126"/>
      <c r="G259" s="127">
        <f t="shared" si="71"/>
        <v>0</v>
      </c>
      <c r="H259" s="128">
        <f>[1]BYDEPT!BD259</f>
        <v>0</v>
      </c>
      <c r="I259" s="88"/>
      <c r="J259" s="128">
        <f t="shared" si="72"/>
        <v>0</v>
      </c>
      <c r="L259" s="128">
        <f t="shared" si="72"/>
        <v>0</v>
      </c>
    </row>
    <row r="260" spans="1:13" ht="21.75" customHeight="1" thickBot="1" x14ac:dyDescent="0.25">
      <c r="A260" s="220" t="s">
        <v>45</v>
      </c>
      <c r="B260" s="221">
        <f>B232+B128</f>
        <v>66263712</v>
      </c>
      <c r="C260" s="221">
        <f>C232+C128</f>
        <v>1087606</v>
      </c>
      <c r="D260" s="222">
        <f>D232+D128</f>
        <v>67351318</v>
      </c>
      <c r="E260" s="223">
        <f>E126+E124</f>
        <v>3001800000</v>
      </c>
      <c r="F260" s="223">
        <f>F126+F124</f>
        <v>0</v>
      </c>
      <c r="G260" s="224">
        <f>G126+G124</f>
        <v>3001800000</v>
      </c>
      <c r="H260" s="225">
        <f>H126+H124</f>
        <v>2888251847</v>
      </c>
      <c r="I260" s="226">
        <f>H260/G260</f>
        <v>0.96217331167965892</v>
      </c>
      <c r="J260" s="225">
        <f>J126+J124</f>
        <v>113548153</v>
      </c>
      <c r="K260" s="227"/>
      <c r="L260" s="225">
        <f>L232+L128</f>
        <v>25710012</v>
      </c>
    </row>
    <row r="261" spans="1:13" s="399" customFormat="1" ht="35.25" customHeight="1" thickTop="1" x14ac:dyDescent="0.2">
      <c r="A261" s="398"/>
      <c r="B261" s="398"/>
      <c r="C261" s="398"/>
      <c r="D261" s="80"/>
      <c r="I261" s="400"/>
    </row>
    <row r="262" spans="1:13" ht="20.25" customHeight="1" x14ac:dyDescent="0.2">
      <c r="A262" s="401"/>
      <c r="B262" s="7"/>
      <c r="C262" s="7"/>
      <c r="D262" s="7"/>
      <c r="E262" s="402"/>
      <c r="F262" s="402"/>
      <c r="G262" s="402"/>
      <c r="H262" s="402"/>
      <c r="I262" s="105"/>
      <c r="J262" s="402"/>
      <c r="L262" s="402"/>
      <c r="M262" s="117"/>
    </row>
    <row r="263" spans="1:13" ht="16.5" customHeight="1" x14ac:dyDescent="0.2">
      <c r="A263" s="228"/>
      <c r="B263" s="153"/>
      <c r="C263" s="153"/>
      <c r="D263" s="153"/>
      <c r="E263" s="229"/>
      <c r="F263" s="229"/>
      <c r="G263" s="229"/>
      <c r="H263" s="229"/>
      <c r="I263" s="169"/>
      <c r="J263" s="229"/>
      <c r="L263" s="229"/>
    </row>
    <row r="264" spans="1:13" ht="16.5" customHeight="1" x14ac:dyDescent="0.2">
      <c r="A264" s="228"/>
      <c r="B264" s="153"/>
      <c r="C264" s="153"/>
      <c r="D264" s="153"/>
      <c r="E264" s="229"/>
      <c r="F264" s="229"/>
      <c r="G264" s="229"/>
      <c r="H264" s="229"/>
      <c r="I264" s="169"/>
      <c r="J264" s="229"/>
      <c r="L264" s="229"/>
    </row>
    <row r="265" spans="1:13" ht="16.5" customHeight="1" x14ac:dyDescent="0.2">
      <c r="A265" s="228"/>
      <c r="B265" s="153"/>
      <c r="C265" s="153"/>
      <c r="D265" s="153"/>
      <c r="E265" s="229"/>
      <c r="F265" s="229"/>
      <c r="G265" s="229"/>
      <c r="H265" s="229"/>
      <c r="I265" s="169"/>
      <c r="J265" s="229"/>
      <c r="L265" s="229"/>
    </row>
    <row r="266" spans="1:13" ht="16.5" customHeight="1" x14ac:dyDescent="0.2">
      <c r="A266" s="228"/>
      <c r="B266" s="153"/>
      <c r="C266" s="153"/>
      <c r="D266" s="153"/>
      <c r="E266" s="229"/>
      <c r="F266" s="229"/>
      <c r="G266" s="229"/>
      <c r="H266" s="229"/>
      <c r="I266" s="169"/>
      <c r="J266" s="229"/>
      <c r="L266" s="229"/>
    </row>
    <row r="267" spans="1:13" ht="16.5" customHeight="1" x14ac:dyDescent="0.2">
      <c r="A267" s="228"/>
      <c r="B267" s="153"/>
      <c r="C267" s="153"/>
      <c r="D267" s="153"/>
      <c r="E267" s="229"/>
      <c r="F267" s="229"/>
      <c r="G267" s="229"/>
      <c r="H267" s="229"/>
      <c r="I267" s="169"/>
      <c r="J267" s="229"/>
      <c r="L267" s="229"/>
    </row>
    <row r="268" spans="1:13" x14ac:dyDescent="0.2">
      <c r="E268" s="232"/>
      <c r="F268" s="232"/>
      <c r="G268" s="232"/>
      <c r="H268" s="232"/>
      <c r="I268" s="88"/>
      <c r="J268" s="232"/>
      <c r="L268" s="232"/>
    </row>
    <row r="269" spans="1:13" x14ac:dyDescent="0.2">
      <c r="E269" s="232"/>
      <c r="F269" s="232"/>
      <c r="G269" s="232"/>
      <c r="H269" s="232"/>
      <c r="I269" s="88"/>
      <c r="J269" s="232"/>
      <c r="L269" s="232"/>
    </row>
  </sheetData>
  <mergeCells count="12">
    <mergeCell ref="I4:I6"/>
    <mergeCell ref="J4:J6"/>
    <mergeCell ref="L4:L6"/>
    <mergeCell ref="E5:E6"/>
    <mergeCell ref="F5:F6"/>
    <mergeCell ref="G5:G6"/>
    <mergeCell ref="A4:A6"/>
    <mergeCell ref="B4:B6"/>
    <mergeCell ref="C4:C6"/>
    <mergeCell ref="D4:D6"/>
    <mergeCell ref="E4:G4"/>
    <mergeCell ref="H4:H6"/>
  </mergeCells>
  <printOptions gridLines="1"/>
  <pageMargins left="0.8" right="0.37" top="0.87" bottom="0.57999999999999996" header="0.3" footer="0.3"/>
  <pageSetup paperSize="9" scale="65" orientation="portrait" r:id="rId1"/>
  <headerFooter alignWithMargins="0">
    <oddHeader>&amp;R&amp;"Arial,Bold"ANNEX A-1</oddHeader>
    <oddFooter>&amp;L&amp;8&amp;F &amp;A&amp;C&amp;8 &amp;P of &amp;N</oddFooter>
  </headerFooter>
  <rowBreaks count="1" manualBreakCount="1">
    <brk id="212"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8"/>
  <sheetViews>
    <sheetView zoomScaleNormal="100" zoomScaleSheetLayoutView="100" workbookViewId="0">
      <pane xSplit="1" ySplit="5" topLeftCell="B87" activePane="bottomRight" state="frozen"/>
      <selection pane="topRight" activeCell="B1" sqref="B1"/>
      <selection pane="bottomLeft" activeCell="A6" sqref="A6"/>
      <selection pane="bottomRight" activeCell="G1" sqref="G1:K1048576"/>
    </sheetView>
  </sheetViews>
  <sheetFormatPr defaultRowHeight="12.75" x14ac:dyDescent="0.2"/>
  <cols>
    <col min="1" max="1" width="32.28515625" style="304" customWidth="1"/>
    <col min="2" max="2" width="10" style="304" customWidth="1"/>
    <col min="3" max="3" width="11" style="304" customWidth="1"/>
    <col min="4" max="4" width="11.140625" style="304" customWidth="1"/>
    <col min="5" max="5" width="13" style="304" customWidth="1"/>
    <col min="6" max="6" width="59.42578125" style="304" customWidth="1"/>
    <col min="7" max="251" width="9.140625" style="304"/>
    <col min="252" max="252" width="32.28515625" style="304" customWidth="1"/>
    <col min="253" max="253" width="10" style="304" customWidth="1"/>
    <col min="254" max="254" width="11" style="304" customWidth="1"/>
    <col min="255" max="255" width="11.140625" style="304" customWidth="1"/>
    <col min="256" max="256" width="13.42578125" style="304" customWidth="1"/>
    <col min="257" max="257" width="59.42578125" style="304" customWidth="1"/>
    <col min="258" max="258" width="19.7109375" style="304" customWidth="1"/>
    <col min="259" max="259" width="14.7109375" style="304" customWidth="1"/>
    <col min="260" max="507" width="9.140625" style="304"/>
    <col min="508" max="508" width="32.28515625" style="304" customWidth="1"/>
    <col min="509" max="509" width="10" style="304" customWidth="1"/>
    <col min="510" max="510" width="11" style="304" customWidth="1"/>
    <col min="511" max="511" width="11.140625" style="304" customWidth="1"/>
    <col min="512" max="512" width="13.42578125" style="304" customWidth="1"/>
    <col min="513" max="513" width="59.42578125" style="304" customWidth="1"/>
    <col min="514" max="514" width="19.7109375" style="304" customWidth="1"/>
    <col min="515" max="515" width="14.7109375" style="304" customWidth="1"/>
    <col min="516" max="763" width="9.140625" style="304"/>
    <col min="764" max="764" width="32.28515625" style="304" customWidth="1"/>
    <col min="765" max="765" width="10" style="304" customWidth="1"/>
    <col min="766" max="766" width="11" style="304" customWidth="1"/>
    <col min="767" max="767" width="11.140625" style="304" customWidth="1"/>
    <col min="768" max="768" width="13.42578125" style="304" customWidth="1"/>
    <col min="769" max="769" width="59.42578125" style="304" customWidth="1"/>
    <col min="770" max="770" width="19.7109375" style="304" customWidth="1"/>
    <col min="771" max="771" width="14.7109375" style="304" customWidth="1"/>
    <col min="772" max="1019" width="9.140625" style="304"/>
    <col min="1020" max="1020" width="32.28515625" style="304" customWidth="1"/>
    <col min="1021" max="1021" width="10" style="304" customWidth="1"/>
    <col min="1022" max="1022" width="11" style="304" customWidth="1"/>
    <col min="1023" max="1023" width="11.140625" style="304" customWidth="1"/>
    <col min="1024" max="1024" width="13.42578125" style="304" customWidth="1"/>
    <col min="1025" max="1025" width="59.42578125" style="304" customWidth="1"/>
    <col min="1026" max="1026" width="19.7109375" style="304" customWidth="1"/>
    <col min="1027" max="1027" width="14.7109375" style="304" customWidth="1"/>
    <col min="1028" max="1275" width="9.140625" style="304"/>
    <col min="1276" max="1276" width="32.28515625" style="304" customWidth="1"/>
    <col min="1277" max="1277" width="10" style="304" customWidth="1"/>
    <col min="1278" max="1278" width="11" style="304" customWidth="1"/>
    <col min="1279" max="1279" width="11.140625" style="304" customWidth="1"/>
    <col min="1280" max="1280" width="13.42578125" style="304" customWidth="1"/>
    <col min="1281" max="1281" width="59.42578125" style="304" customWidth="1"/>
    <col min="1282" max="1282" width="19.7109375" style="304" customWidth="1"/>
    <col min="1283" max="1283" width="14.7109375" style="304" customWidth="1"/>
    <col min="1284" max="1531" width="9.140625" style="304"/>
    <col min="1532" max="1532" width="32.28515625" style="304" customWidth="1"/>
    <col min="1533" max="1533" width="10" style="304" customWidth="1"/>
    <col min="1534" max="1534" width="11" style="304" customWidth="1"/>
    <col min="1535" max="1535" width="11.140625" style="304" customWidth="1"/>
    <col min="1536" max="1536" width="13.42578125" style="304" customWidth="1"/>
    <col min="1537" max="1537" width="59.42578125" style="304" customWidth="1"/>
    <col min="1538" max="1538" width="19.7109375" style="304" customWidth="1"/>
    <col min="1539" max="1539" width="14.7109375" style="304" customWidth="1"/>
    <col min="1540" max="1787" width="9.140625" style="304"/>
    <col min="1788" max="1788" width="32.28515625" style="304" customWidth="1"/>
    <col min="1789" max="1789" width="10" style="304" customWidth="1"/>
    <col min="1790" max="1790" width="11" style="304" customWidth="1"/>
    <col min="1791" max="1791" width="11.140625" style="304" customWidth="1"/>
    <col min="1792" max="1792" width="13.42578125" style="304" customWidth="1"/>
    <col min="1793" max="1793" width="59.42578125" style="304" customWidth="1"/>
    <col min="1794" max="1794" width="19.7109375" style="304" customWidth="1"/>
    <col min="1795" max="1795" width="14.7109375" style="304" customWidth="1"/>
    <col min="1796" max="2043" width="9.140625" style="304"/>
    <col min="2044" max="2044" width="32.28515625" style="304" customWidth="1"/>
    <col min="2045" max="2045" width="10" style="304" customWidth="1"/>
    <col min="2046" max="2046" width="11" style="304" customWidth="1"/>
    <col min="2047" max="2047" width="11.140625" style="304" customWidth="1"/>
    <col min="2048" max="2048" width="13.42578125" style="304" customWidth="1"/>
    <col min="2049" max="2049" width="59.42578125" style="304" customWidth="1"/>
    <col min="2050" max="2050" width="19.7109375" style="304" customWidth="1"/>
    <col min="2051" max="2051" width="14.7109375" style="304" customWidth="1"/>
    <col min="2052" max="2299" width="9.140625" style="304"/>
    <col min="2300" max="2300" width="32.28515625" style="304" customWidth="1"/>
    <col min="2301" max="2301" width="10" style="304" customWidth="1"/>
    <col min="2302" max="2302" width="11" style="304" customWidth="1"/>
    <col min="2303" max="2303" width="11.140625" style="304" customWidth="1"/>
    <col min="2304" max="2304" width="13.42578125" style="304" customWidth="1"/>
    <col min="2305" max="2305" width="59.42578125" style="304" customWidth="1"/>
    <col min="2306" max="2306" width="19.7109375" style="304" customWidth="1"/>
    <col min="2307" max="2307" width="14.7109375" style="304" customWidth="1"/>
    <col min="2308" max="2555" width="9.140625" style="304"/>
    <col min="2556" max="2556" width="32.28515625" style="304" customWidth="1"/>
    <col min="2557" max="2557" width="10" style="304" customWidth="1"/>
    <col min="2558" max="2558" width="11" style="304" customWidth="1"/>
    <col min="2559" max="2559" width="11.140625" style="304" customWidth="1"/>
    <col min="2560" max="2560" width="13.42578125" style="304" customWidth="1"/>
    <col min="2561" max="2561" width="59.42578125" style="304" customWidth="1"/>
    <col min="2562" max="2562" width="19.7109375" style="304" customWidth="1"/>
    <col min="2563" max="2563" width="14.7109375" style="304" customWidth="1"/>
    <col min="2564" max="2811" width="9.140625" style="304"/>
    <col min="2812" max="2812" width="32.28515625" style="304" customWidth="1"/>
    <col min="2813" max="2813" width="10" style="304" customWidth="1"/>
    <col min="2814" max="2814" width="11" style="304" customWidth="1"/>
    <col min="2815" max="2815" width="11.140625" style="304" customWidth="1"/>
    <col min="2816" max="2816" width="13.42578125" style="304" customWidth="1"/>
    <col min="2817" max="2817" width="59.42578125" style="304" customWidth="1"/>
    <col min="2818" max="2818" width="19.7109375" style="304" customWidth="1"/>
    <col min="2819" max="2819" width="14.7109375" style="304" customWidth="1"/>
    <col min="2820" max="3067" width="9.140625" style="304"/>
    <col min="3068" max="3068" width="32.28515625" style="304" customWidth="1"/>
    <col min="3069" max="3069" width="10" style="304" customWidth="1"/>
    <col min="3070" max="3070" width="11" style="304" customWidth="1"/>
    <col min="3071" max="3071" width="11.140625" style="304" customWidth="1"/>
    <col min="3072" max="3072" width="13.42578125" style="304" customWidth="1"/>
    <col min="3073" max="3073" width="59.42578125" style="304" customWidth="1"/>
    <col min="3074" max="3074" width="19.7109375" style="304" customWidth="1"/>
    <col min="3075" max="3075" width="14.7109375" style="304" customWidth="1"/>
    <col min="3076" max="3323" width="9.140625" style="304"/>
    <col min="3324" max="3324" width="32.28515625" style="304" customWidth="1"/>
    <col min="3325" max="3325" width="10" style="304" customWidth="1"/>
    <col min="3326" max="3326" width="11" style="304" customWidth="1"/>
    <col min="3327" max="3327" width="11.140625" style="304" customWidth="1"/>
    <col min="3328" max="3328" width="13.42578125" style="304" customWidth="1"/>
    <col min="3329" max="3329" width="59.42578125" style="304" customWidth="1"/>
    <col min="3330" max="3330" width="19.7109375" style="304" customWidth="1"/>
    <col min="3331" max="3331" width="14.7109375" style="304" customWidth="1"/>
    <col min="3332" max="3579" width="9.140625" style="304"/>
    <col min="3580" max="3580" width="32.28515625" style="304" customWidth="1"/>
    <col min="3581" max="3581" width="10" style="304" customWidth="1"/>
    <col min="3582" max="3582" width="11" style="304" customWidth="1"/>
    <col min="3583" max="3583" width="11.140625" style="304" customWidth="1"/>
    <col min="3584" max="3584" width="13.42578125" style="304" customWidth="1"/>
    <col min="3585" max="3585" width="59.42578125" style="304" customWidth="1"/>
    <col min="3586" max="3586" width="19.7109375" style="304" customWidth="1"/>
    <col min="3587" max="3587" width="14.7109375" style="304" customWidth="1"/>
    <col min="3588" max="3835" width="9.140625" style="304"/>
    <col min="3836" max="3836" width="32.28515625" style="304" customWidth="1"/>
    <col min="3837" max="3837" width="10" style="304" customWidth="1"/>
    <col min="3838" max="3838" width="11" style="304" customWidth="1"/>
    <col min="3839" max="3839" width="11.140625" style="304" customWidth="1"/>
    <col min="3840" max="3840" width="13.42578125" style="304" customWidth="1"/>
    <col min="3841" max="3841" width="59.42578125" style="304" customWidth="1"/>
    <col min="3842" max="3842" width="19.7109375" style="304" customWidth="1"/>
    <col min="3843" max="3843" width="14.7109375" style="304" customWidth="1"/>
    <col min="3844" max="4091" width="9.140625" style="304"/>
    <col min="4092" max="4092" width="32.28515625" style="304" customWidth="1"/>
    <col min="4093" max="4093" width="10" style="304" customWidth="1"/>
    <col min="4094" max="4094" width="11" style="304" customWidth="1"/>
    <col min="4095" max="4095" width="11.140625" style="304" customWidth="1"/>
    <col min="4096" max="4096" width="13.42578125" style="304" customWidth="1"/>
    <col min="4097" max="4097" width="59.42578125" style="304" customWidth="1"/>
    <col min="4098" max="4098" width="19.7109375" style="304" customWidth="1"/>
    <col min="4099" max="4099" width="14.7109375" style="304" customWidth="1"/>
    <col min="4100" max="4347" width="9.140625" style="304"/>
    <col min="4348" max="4348" width="32.28515625" style="304" customWidth="1"/>
    <col min="4349" max="4349" width="10" style="304" customWidth="1"/>
    <col min="4350" max="4350" width="11" style="304" customWidth="1"/>
    <col min="4351" max="4351" width="11.140625" style="304" customWidth="1"/>
    <col min="4352" max="4352" width="13.42578125" style="304" customWidth="1"/>
    <col min="4353" max="4353" width="59.42578125" style="304" customWidth="1"/>
    <col min="4354" max="4354" width="19.7109375" style="304" customWidth="1"/>
    <col min="4355" max="4355" width="14.7109375" style="304" customWidth="1"/>
    <col min="4356" max="4603" width="9.140625" style="304"/>
    <col min="4604" max="4604" width="32.28515625" style="304" customWidth="1"/>
    <col min="4605" max="4605" width="10" style="304" customWidth="1"/>
    <col min="4606" max="4606" width="11" style="304" customWidth="1"/>
    <col min="4607" max="4607" width="11.140625" style="304" customWidth="1"/>
    <col min="4608" max="4608" width="13.42578125" style="304" customWidth="1"/>
    <col min="4609" max="4609" width="59.42578125" style="304" customWidth="1"/>
    <col min="4610" max="4610" width="19.7109375" style="304" customWidth="1"/>
    <col min="4611" max="4611" width="14.7109375" style="304" customWidth="1"/>
    <col min="4612" max="4859" width="9.140625" style="304"/>
    <col min="4860" max="4860" width="32.28515625" style="304" customWidth="1"/>
    <col min="4861" max="4861" width="10" style="304" customWidth="1"/>
    <col min="4862" max="4862" width="11" style="304" customWidth="1"/>
    <col min="4863" max="4863" width="11.140625" style="304" customWidth="1"/>
    <col min="4864" max="4864" width="13.42578125" style="304" customWidth="1"/>
    <col min="4865" max="4865" width="59.42578125" style="304" customWidth="1"/>
    <col min="4866" max="4866" width="19.7109375" style="304" customWidth="1"/>
    <col min="4867" max="4867" width="14.7109375" style="304" customWidth="1"/>
    <col min="4868" max="5115" width="9.140625" style="304"/>
    <col min="5116" max="5116" width="32.28515625" style="304" customWidth="1"/>
    <col min="5117" max="5117" width="10" style="304" customWidth="1"/>
    <col min="5118" max="5118" width="11" style="304" customWidth="1"/>
    <col min="5119" max="5119" width="11.140625" style="304" customWidth="1"/>
    <col min="5120" max="5120" width="13.42578125" style="304" customWidth="1"/>
    <col min="5121" max="5121" width="59.42578125" style="304" customWidth="1"/>
    <col min="5122" max="5122" width="19.7109375" style="304" customWidth="1"/>
    <col min="5123" max="5123" width="14.7109375" style="304" customWidth="1"/>
    <col min="5124" max="5371" width="9.140625" style="304"/>
    <col min="5372" max="5372" width="32.28515625" style="304" customWidth="1"/>
    <col min="5373" max="5373" width="10" style="304" customWidth="1"/>
    <col min="5374" max="5374" width="11" style="304" customWidth="1"/>
    <col min="5375" max="5375" width="11.140625" style="304" customWidth="1"/>
    <col min="5376" max="5376" width="13.42578125" style="304" customWidth="1"/>
    <col min="5377" max="5377" width="59.42578125" style="304" customWidth="1"/>
    <col min="5378" max="5378" width="19.7109375" style="304" customWidth="1"/>
    <col min="5379" max="5379" width="14.7109375" style="304" customWidth="1"/>
    <col min="5380" max="5627" width="9.140625" style="304"/>
    <col min="5628" max="5628" width="32.28515625" style="304" customWidth="1"/>
    <col min="5629" max="5629" width="10" style="304" customWidth="1"/>
    <col min="5630" max="5630" width="11" style="304" customWidth="1"/>
    <col min="5631" max="5631" width="11.140625" style="304" customWidth="1"/>
    <col min="5632" max="5632" width="13.42578125" style="304" customWidth="1"/>
    <col min="5633" max="5633" width="59.42578125" style="304" customWidth="1"/>
    <col min="5634" max="5634" width="19.7109375" style="304" customWidth="1"/>
    <col min="5635" max="5635" width="14.7109375" style="304" customWidth="1"/>
    <col min="5636" max="5883" width="9.140625" style="304"/>
    <col min="5884" max="5884" width="32.28515625" style="304" customWidth="1"/>
    <col min="5885" max="5885" width="10" style="304" customWidth="1"/>
    <col min="5886" max="5886" width="11" style="304" customWidth="1"/>
    <col min="5887" max="5887" width="11.140625" style="304" customWidth="1"/>
    <col min="5888" max="5888" width="13.42578125" style="304" customWidth="1"/>
    <col min="5889" max="5889" width="59.42578125" style="304" customWidth="1"/>
    <col min="5890" max="5890" width="19.7109375" style="304" customWidth="1"/>
    <col min="5891" max="5891" width="14.7109375" style="304" customWidth="1"/>
    <col min="5892" max="6139" width="9.140625" style="304"/>
    <col min="6140" max="6140" width="32.28515625" style="304" customWidth="1"/>
    <col min="6141" max="6141" width="10" style="304" customWidth="1"/>
    <col min="6142" max="6142" width="11" style="304" customWidth="1"/>
    <col min="6143" max="6143" width="11.140625" style="304" customWidth="1"/>
    <col min="6144" max="6144" width="13.42578125" style="304" customWidth="1"/>
    <col min="6145" max="6145" width="59.42578125" style="304" customWidth="1"/>
    <col min="6146" max="6146" width="19.7109375" style="304" customWidth="1"/>
    <col min="6147" max="6147" width="14.7109375" style="304" customWidth="1"/>
    <col min="6148" max="6395" width="9.140625" style="304"/>
    <col min="6396" max="6396" width="32.28515625" style="304" customWidth="1"/>
    <col min="6397" max="6397" width="10" style="304" customWidth="1"/>
    <col min="6398" max="6398" width="11" style="304" customWidth="1"/>
    <col min="6399" max="6399" width="11.140625" style="304" customWidth="1"/>
    <col min="6400" max="6400" width="13.42578125" style="304" customWidth="1"/>
    <col min="6401" max="6401" width="59.42578125" style="304" customWidth="1"/>
    <col min="6402" max="6402" width="19.7109375" style="304" customWidth="1"/>
    <col min="6403" max="6403" width="14.7109375" style="304" customWidth="1"/>
    <col min="6404" max="6651" width="9.140625" style="304"/>
    <col min="6652" max="6652" width="32.28515625" style="304" customWidth="1"/>
    <col min="6653" max="6653" width="10" style="304" customWidth="1"/>
    <col min="6654" max="6654" width="11" style="304" customWidth="1"/>
    <col min="6655" max="6655" width="11.140625" style="304" customWidth="1"/>
    <col min="6656" max="6656" width="13.42578125" style="304" customWidth="1"/>
    <col min="6657" max="6657" width="59.42578125" style="304" customWidth="1"/>
    <col min="6658" max="6658" width="19.7109375" style="304" customWidth="1"/>
    <col min="6659" max="6659" width="14.7109375" style="304" customWidth="1"/>
    <col min="6660" max="6907" width="9.140625" style="304"/>
    <col min="6908" max="6908" width="32.28515625" style="304" customWidth="1"/>
    <col min="6909" max="6909" width="10" style="304" customWidth="1"/>
    <col min="6910" max="6910" width="11" style="304" customWidth="1"/>
    <col min="6911" max="6911" width="11.140625" style="304" customWidth="1"/>
    <col min="6912" max="6912" width="13.42578125" style="304" customWidth="1"/>
    <col min="6913" max="6913" width="59.42578125" style="304" customWidth="1"/>
    <col min="6914" max="6914" width="19.7109375" style="304" customWidth="1"/>
    <col min="6915" max="6915" width="14.7109375" style="304" customWidth="1"/>
    <col min="6916" max="7163" width="9.140625" style="304"/>
    <col min="7164" max="7164" width="32.28515625" style="304" customWidth="1"/>
    <col min="7165" max="7165" width="10" style="304" customWidth="1"/>
    <col min="7166" max="7166" width="11" style="304" customWidth="1"/>
    <col min="7167" max="7167" width="11.140625" style="304" customWidth="1"/>
    <col min="7168" max="7168" width="13.42578125" style="304" customWidth="1"/>
    <col min="7169" max="7169" width="59.42578125" style="304" customWidth="1"/>
    <col min="7170" max="7170" width="19.7109375" style="304" customWidth="1"/>
    <col min="7171" max="7171" width="14.7109375" style="304" customWidth="1"/>
    <col min="7172" max="7419" width="9.140625" style="304"/>
    <col min="7420" max="7420" width="32.28515625" style="304" customWidth="1"/>
    <col min="7421" max="7421" width="10" style="304" customWidth="1"/>
    <col min="7422" max="7422" width="11" style="304" customWidth="1"/>
    <col min="7423" max="7423" width="11.140625" style="304" customWidth="1"/>
    <col min="7424" max="7424" width="13.42578125" style="304" customWidth="1"/>
    <col min="7425" max="7425" width="59.42578125" style="304" customWidth="1"/>
    <col min="7426" max="7426" width="19.7109375" style="304" customWidth="1"/>
    <col min="7427" max="7427" width="14.7109375" style="304" customWidth="1"/>
    <col min="7428" max="7675" width="9.140625" style="304"/>
    <col min="7676" max="7676" width="32.28515625" style="304" customWidth="1"/>
    <col min="7677" max="7677" width="10" style="304" customWidth="1"/>
    <col min="7678" max="7678" width="11" style="304" customWidth="1"/>
    <col min="7679" max="7679" width="11.140625" style="304" customWidth="1"/>
    <col min="7680" max="7680" width="13.42578125" style="304" customWidth="1"/>
    <col min="7681" max="7681" width="59.42578125" style="304" customWidth="1"/>
    <col min="7682" max="7682" width="19.7109375" style="304" customWidth="1"/>
    <col min="7683" max="7683" width="14.7109375" style="304" customWidth="1"/>
    <col min="7684" max="7931" width="9.140625" style="304"/>
    <col min="7932" max="7932" width="32.28515625" style="304" customWidth="1"/>
    <col min="7933" max="7933" width="10" style="304" customWidth="1"/>
    <col min="7934" max="7934" width="11" style="304" customWidth="1"/>
    <col min="7935" max="7935" width="11.140625" style="304" customWidth="1"/>
    <col min="7936" max="7936" width="13.42578125" style="304" customWidth="1"/>
    <col min="7937" max="7937" width="59.42578125" style="304" customWidth="1"/>
    <col min="7938" max="7938" width="19.7109375" style="304" customWidth="1"/>
    <col min="7939" max="7939" width="14.7109375" style="304" customWidth="1"/>
    <col min="7940" max="8187" width="9.140625" style="304"/>
    <col min="8188" max="8188" width="32.28515625" style="304" customWidth="1"/>
    <col min="8189" max="8189" width="10" style="304" customWidth="1"/>
    <col min="8190" max="8190" width="11" style="304" customWidth="1"/>
    <col min="8191" max="8191" width="11.140625" style="304" customWidth="1"/>
    <col min="8192" max="8192" width="13.42578125" style="304" customWidth="1"/>
    <col min="8193" max="8193" width="59.42578125" style="304" customWidth="1"/>
    <col min="8194" max="8194" width="19.7109375" style="304" customWidth="1"/>
    <col min="8195" max="8195" width="14.7109375" style="304" customWidth="1"/>
    <col min="8196" max="8443" width="9.140625" style="304"/>
    <col min="8444" max="8444" width="32.28515625" style="304" customWidth="1"/>
    <col min="8445" max="8445" width="10" style="304" customWidth="1"/>
    <col min="8446" max="8446" width="11" style="304" customWidth="1"/>
    <col min="8447" max="8447" width="11.140625" style="304" customWidth="1"/>
    <col min="8448" max="8448" width="13.42578125" style="304" customWidth="1"/>
    <col min="8449" max="8449" width="59.42578125" style="304" customWidth="1"/>
    <col min="8450" max="8450" width="19.7109375" style="304" customWidth="1"/>
    <col min="8451" max="8451" width="14.7109375" style="304" customWidth="1"/>
    <col min="8452" max="8699" width="9.140625" style="304"/>
    <col min="8700" max="8700" width="32.28515625" style="304" customWidth="1"/>
    <col min="8701" max="8701" width="10" style="304" customWidth="1"/>
    <col min="8702" max="8702" width="11" style="304" customWidth="1"/>
    <col min="8703" max="8703" width="11.140625" style="304" customWidth="1"/>
    <col min="8704" max="8704" width="13.42578125" style="304" customWidth="1"/>
    <col min="8705" max="8705" width="59.42578125" style="304" customWidth="1"/>
    <col min="8706" max="8706" width="19.7109375" style="304" customWidth="1"/>
    <col min="8707" max="8707" width="14.7109375" style="304" customWidth="1"/>
    <col min="8708" max="8955" width="9.140625" style="304"/>
    <col min="8956" max="8956" width="32.28515625" style="304" customWidth="1"/>
    <col min="8957" max="8957" width="10" style="304" customWidth="1"/>
    <col min="8958" max="8958" width="11" style="304" customWidth="1"/>
    <col min="8959" max="8959" width="11.140625" style="304" customWidth="1"/>
    <col min="8960" max="8960" width="13.42578125" style="304" customWidth="1"/>
    <col min="8961" max="8961" width="59.42578125" style="304" customWidth="1"/>
    <col min="8962" max="8962" width="19.7109375" style="304" customWidth="1"/>
    <col min="8963" max="8963" width="14.7109375" style="304" customWidth="1"/>
    <col min="8964" max="9211" width="9.140625" style="304"/>
    <col min="9212" max="9212" width="32.28515625" style="304" customWidth="1"/>
    <col min="9213" max="9213" width="10" style="304" customWidth="1"/>
    <col min="9214" max="9214" width="11" style="304" customWidth="1"/>
    <col min="9215" max="9215" width="11.140625" style="304" customWidth="1"/>
    <col min="9216" max="9216" width="13.42578125" style="304" customWidth="1"/>
    <col min="9217" max="9217" width="59.42578125" style="304" customWidth="1"/>
    <col min="9218" max="9218" width="19.7109375" style="304" customWidth="1"/>
    <col min="9219" max="9219" width="14.7109375" style="304" customWidth="1"/>
    <col min="9220" max="9467" width="9.140625" style="304"/>
    <col min="9468" max="9468" width="32.28515625" style="304" customWidth="1"/>
    <col min="9469" max="9469" width="10" style="304" customWidth="1"/>
    <col min="9470" max="9470" width="11" style="304" customWidth="1"/>
    <col min="9471" max="9471" width="11.140625" style="304" customWidth="1"/>
    <col min="9472" max="9472" width="13.42578125" style="304" customWidth="1"/>
    <col min="9473" max="9473" width="59.42578125" style="304" customWidth="1"/>
    <col min="9474" max="9474" width="19.7109375" style="304" customWidth="1"/>
    <col min="9475" max="9475" width="14.7109375" style="304" customWidth="1"/>
    <col min="9476" max="9723" width="9.140625" style="304"/>
    <col min="9724" max="9724" width="32.28515625" style="304" customWidth="1"/>
    <col min="9725" max="9725" width="10" style="304" customWidth="1"/>
    <col min="9726" max="9726" width="11" style="304" customWidth="1"/>
    <col min="9727" max="9727" width="11.140625" style="304" customWidth="1"/>
    <col min="9728" max="9728" width="13.42578125" style="304" customWidth="1"/>
    <col min="9729" max="9729" width="59.42578125" style="304" customWidth="1"/>
    <col min="9730" max="9730" width="19.7109375" style="304" customWidth="1"/>
    <col min="9731" max="9731" width="14.7109375" style="304" customWidth="1"/>
    <col min="9732" max="9979" width="9.140625" style="304"/>
    <col min="9980" max="9980" width="32.28515625" style="304" customWidth="1"/>
    <col min="9981" max="9981" width="10" style="304" customWidth="1"/>
    <col min="9982" max="9982" width="11" style="304" customWidth="1"/>
    <col min="9983" max="9983" width="11.140625" style="304" customWidth="1"/>
    <col min="9984" max="9984" width="13.42578125" style="304" customWidth="1"/>
    <col min="9985" max="9985" width="59.42578125" style="304" customWidth="1"/>
    <col min="9986" max="9986" width="19.7109375" style="304" customWidth="1"/>
    <col min="9987" max="9987" width="14.7109375" style="304" customWidth="1"/>
    <col min="9988" max="10235" width="9.140625" style="304"/>
    <col min="10236" max="10236" width="32.28515625" style="304" customWidth="1"/>
    <col min="10237" max="10237" width="10" style="304" customWidth="1"/>
    <col min="10238" max="10238" width="11" style="304" customWidth="1"/>
    <col min="10239" max="10239" width="11.140625" style="304" customWidth="1"/>
    <col min="10240" max="10240" width="13.42578125" style="304" customWidth="1"/>
    <col min="10241" max="10241" width="59.42578125" style="304" customWidth="1"/>
    <col min="10242" max="10242" width="19.7109375" style="304" customWidth="1"/>
    <col min="10243" max="10243" width="14.7109375" style="304" customWidth="1"/>
    <col min="10244" max="10491" width="9.140625" style="304"/>
    <col min="10492" max="10492" width="32.28515625" style="304" customWidth="1"/>
    <col min="10493" max="10493" width="10" style="304" customWidth="1"/>
    <col min="10494" max="10494" width="11" style="304" customWidth="1"/>
    <col min="10495" max="10495" width="11.140625" style="304" customWidth="1"/>
    <col min="10496" max="10496" width="13.42578125" style="304" customWidth="1"/>
    <col min="10497" max="10497" width="59.42578125" style="304" customWidth="1"/>
    <col min="10498" max="10498" width="19.7109375" style="304" customWidth="1"/>
    <col min="10499" max="10499" width="14.7109375" style="304" customWidth="1"/>
    <col min="10500" max="10747" width="9.140625" style="304"/>
    <col min="10748" max="10748" width="32.28515625" style="304" customWidth="1"/>
    <col min="10749" max="10749" width="10" style="304" customWidth="1"/>
    <col min="10750" max="10750" width="11" style="304" customWidth="1"/>
    <col min="10751" max="10751" width="11.140625" style="304" customWidth="1"/>
    <col min="10752" max="10752" width="13.42578125" style="304" customWidth="1"/>
    <col min="10753" max="10753" width="59.42578125" style="304" customWidth="1"/>
    <col min="10754" max="10754" width="19.7109375" style="304" customWidth="1"/>
    <col min="10755" max="10755" width="14.7109375" style="304" customWidth="1"/>
    <col min="10756" max="11003" width="9.140625" style="304"/>
    <col min="11004" max="11004" width="32.28515625" style="304" customWidth="1"/>
    <col min="11005" max="11005" width="10" style="304" customWidth="1"/>
    <col min="11006" max="11006" width="11" style="304" customWidth="1"/>
    <col min="11007" max="11007" width="11.140625" style="304" customWidth="1"/>
    <col min="11008" max="11008" width="13.42578125" style="304" customWidth="1"/>
    <col min="11009" max="11009" width="59.42578125" style="304" customWidth="1"/>
    <col min="11010" max="11010" width="19.7109375" style="304" customWidth="1"/>
    <col min="11011" max="11011" width="14.7109375" style="304" customWidth="1"/>
    <col min="11012" max="11259" width="9.140625" style="304"/>
    <col min="11260" max="11260" width="32.28515625" style="304" customWidth="1"/>
    <col min="11261" max="11261" width="10" style="304" customWidth="1"/>
    <col min="11262" max="11262" width="11" style="304" customWidth="1"/>
    <col min="11263" max="11263" width="11.140625" style="304" customWidth="1"/>
    <col min="11264" max="11264" width="13.42578125" style="304" customWidth="1"/>
    <col min="11265" max="11265" width="59.42578125" style="304" customWidth="1"/>
    <col min="11266" max="11266" width="19.7109375" style="304" customWidth="1"/>
    <col min="11267" max="11267" width="14.7109375" style="304" customWidth="1"/>
    <col min="11268" max="11515" width="9.140625" style="304"/>
    <col min="11516" max="11516" width="32.28515625" style="304" customWidth="1"/>
    <col min="11517" max="11517" width="10" style="304" customWidth="1"/>
    <col min="11518" max="11518" width="11" style="304" customWidth="1"/>
    <col min="11519" max="11519" width="11.140625" style="304" customWidth="1"/>
    <col min="11520" max="11520" width="13.42578125" style="304" customWidth="1"/>
    <col min="11521" max="11521" width="59.42578125" style="304" customWidth="1"/>
    <col min="11522" max="11522" width="19.7109375" style="304" customWidth="1"/>
    <col min="11523" max="11523" width="14.7109375" style="304" customWidth="1"/>
    <col min="11524" max="11771" width="9.140625" style="304"/>
    <col min="11772" max="11772" width="32.28515625" style="304" customWidth="1"/>
    <col min="11773" max="11773" width="10" style="304" customWidth="1"/>
    <col min="11774" max="11774" width="11" style="304" customWidth="1"/>
    <col min="11775" max="11775" width="11.140625" style="304" customWidth="1"/>
    <col min="11776" max="11776" width="13.42578125" style="304" customWidth="1"/>
    <col min="11777" max="11777" width="59.42578125" style="304" customWidth="1"/>
    <col min="11778" max="11778" width="19.7109375" style="304" customWidth="1"/>
    <col min="11779" max="11779" width="14.7109375" style="304" customWidth="1"/>
    <col min="11780" max="12027" width="9.140625" style="304"/>
    <col min="12028" max="12028" width="32.28515625" style="304" customWidth="1"/>
    <col min="12029" max="12029" width="10" style="304" customWidth="1"/>
    <col min="12030" max="12030" width="11" style="304" customWidth="1"/>
    <col min="12031" max="12031" width="11.140625" style="304" customWidth="1"/>
    <col min="12032" max="12032" width="13.42578125" style="304" customWidth="1"/>
    <col min="12033" max="12033" width="59.42578125" style="304" customWidth="1"/>
    <col min="12034" max="12034" width="19.7109375" style="304" customWidth="1"/>
    <col min="12035" max="12035" width="14.7109375" style="304" customWidth="1"/>
    <col min="12036" max="12283" width="9.140625" style="304"/>
    <col min="12284" max="12284" width="32.28515625" style="304" customWidth="1"/>
    <col min="12285" max="12285" width="10" style="304" customWidth="1"/>
    <col min="12286" max="12286" width="11" style="304" customWidth="1"/>
    <col min="12287" max="12287" width="11.140625" style="304" customWidth="1"/>
    <col min="12288" max="12288" width="13.42578125" style="304" customWidth="1"/>
    <col min="12289" max="12289" width="59.42578125" style="304" customWidth="1"/>
    <col min="12290" max="12290" width="19.7109375" style="304" customWidth="1"/>
    <col min="12291" max="12291" width="14.7109375" style="304" customWidth="1"/>
    <col min="12292" max="12539" width="9.140625" style="304"/>
    <col min="12540" max="12540" width="32.28515625" style="304" customWidth="1"/>
    <col min="12541" max="12541" width="10" style="304" customWidth="1"/>
    <col min="12542" max="12542" width="11" style="304" customWidth="1"/>
    <col min="12543" max="12543" width="11.140625" style="304" customWidth="1"/>
    <col min="12544" max="12544" width="13.42578125" style="304" customWidth="1"/>
    <col min="12545" max="12545" width="59.42578125" style="304" customWidth="1"/>
    <col min="12546" max="12546" width="19.7109375" style="304" customWidth="1"/>
    <col min="12547" max="12547" width="14.7109375" style="304" customWidth="1"/>
    <col min="12548" max="12795" width="9.140625" style="304"/>
    <col min="12796" max="12796" width="32.28515625" style="304" customWidth="1"/>
    <col min="12797" max="12797" width="10" style="304" customWidth="1"/>
    <col min="12798" max="12798" width="11" style="304" customWidth="1"/>
    <col min="12799" max="12799" width="11.140625" style="304" customWidth="1"/>
    <col min="12800" max="12800" width="13.42578125" style="304" customWidth="1"/>
    <col min="12801" max="12801" width="59.42578125" style="304" customWidth="1"/>
    <col min="12802" max="12802" width="19.7109375" style="304" customWidth="1"/>
    <col min="12803" max="12803" width="14.7109375" style="304" customWidth="1"/>
    <col min="12804" max="13051" width="9.140625" style="304"/>
    <col min="13052" max="13052" width="32.28515625" style="304" customWidth="1"/>
    <col min="13053" max="13053" width="10" style="304" customWidth="1"/>
    <col min="13054" max="13054" width="11" style="304" customWidth="1"/>
    <col min="13055" max="13055" width="11.140625" style="304" customWidth="1"/>
    <col min="13056" max="13056" width="13.42578125" style="304" customWidth="1"/>
    <col min="13057" max="13057" width="59.42578125" style="304" customWidth="1"/>
    <col min="13058" max="13058" width="19.7109375" style="304" customWidth="1"/>
    <col min="13059" max="13059" width="14.7109375" style="304" customWidth="1"/>
    <col min="13060" max="13307" width="9.140625" style="304"/>
    <col min="13308" max="13308" width="32.28515625" style="304" customWidth="1"/>
    <col min="13309" max="13309" width="10" style="304" customWidth="1"/>
    <col min="13310" max="13310" width="11" style="304" customWidth="1"/>
    <col min="13311" max="13311" width="11.140625" style="304" customWidth="1"/>
    <col min="13312" max="13312" width="13.42578125" style="304" customWidth="1"/>
    <col min="13313" max="13313" width="59.42578125" style="304" customWidth="1"/>
    <col min="13314" max="13314" width="19.7109375" style="304" customWidth="1"/>
    <col min="13315" max="13315" width="14.7109375" style="304" customWidth="1"/>
    <col min="13316" max="13563" width="9.140625" style="304"/>
    <col min="13564" max="13564" width="32.28515625" style="304" customWidth="1"/>
    <col min="13565" max="13565" width="10" style="304" customWidth="1"/>
    <col min="13566" max="13566" width="11" style="304" customWidth="1"/>
    <col min="13567" max="13567" width="11.140625" style="304" customWidth="1"/>
    <col min="13568" max="13568" width="13.42578125" style="304" customWidth="1"/>
    <col min="13569" max="13569" width="59.42578125" style="304" customWidth="1"/>
    <col min="13570" max="13570" width="19.7109375" style="304" customWidth="1"/>
    <col min="13571" max="13571" width="14.7109375" style="304" customWidth="1"/>
    <col min="13572" max="13819" width="9.140625" style="304"/>
    <col min="13820" max="13820" width="32.28515625" style="304" customWidth="1"/>
    <col min="13821" max="13821" width="10" style="304" customWidth="1"/>
    <col min="13822" max="13822" width="11" style="304" customWidth="1"/>
    <col min="13823" max="13823" width="11.140625" style="304" customWidth="1"/>
    <col min="13824" max="13824" width="13.42578125" style="304" customWidth="1"/>
    <col min="13825" max="13825" width="59.42578125" style="304" customWidth="1"/>
    <col min="13826" max="13826" width="19.7109375" style="304" customWidth="1"/>
    <col min="13827" max="13827" width="14.7109375" style="304" customWidth="1"/>
    <col min="13828" max="14075" width="9.140625" style="304"/>
    <col min="14076" max="14076" width="32.28515625" style="304" customWidth="1"/>
    <col min="14077" max="14077" width="10" style="304" customWidth="1"/>
    <col min="14078" max="14078" width="11" style="304" customWidth="1"/>
    <col min="14079" max="14079" width="11.140625" style="304" customWidth="1"/>
    <col min="14080" max="14080" width="13.42578125" style="304" customWidth="1"/>
    <col min="14081" max="14081" width="59.42578125" style="304" customWidth="1"/>
    <col min="14082" max="14082" width="19.7109375" style="304" customWidth="1"/>
    <col min="14083" max="14083" width="14.7109375" style="304" customWidth="1"/>
    <col min="14084" max="14331" width="9.140625" style="304"/>
    <col min="14332" max="14332" width="32.28515625" style="304" customWidth="1"/>
    <col min="14333" max="14333" width="10" style="304" customWidth="1"/>
    <col min="14334" max="14334" width="11" style="304" customWidth="1"/>
    <col min="14335" max="14335" width="11.140625" style="304" customWidth="1"/>
    <col min="14336" max="14336" width="13.42578125" style="304" customWidth="1"/>
    <col min="14337" max="14337" width="59.42578125" style="304" customWidth="1"/>
    <col min="14338" max="14338" width="19.7109375" style="304" customWidth="1"/>
    <col min="14339" max="14339" width="14.7109375" style="304" customWidth="1"/>
    <col min="14340" max="14587" width="9.140625" style="304"/>
    <col min="14588" max="14588" width="32.28515625" style="304" customWidth="1"/>
    <col min="14589" max="14589" width="10" style="304" customWidth="1"/>
    <col min="14590" max="14590" width="11" style="304" customWidth="1"/>
    <col min="14591" max="14591" width="11.140625" style="304" customWidth="1"/>
    <col min="14592" max="14592" width="13.42578125" style="304" customWidth="1"/>
    <col min="14593" max="14593" width="59.42578125" style="304" customWidth="1"/>
    <col min="14594" max="14594" width="19.7109375" style="304" customWidth="1"/>
    <col min="14595" max="14595" width="14.7109375" style="304" customWidth="1"/>
    <col min="14596" max="14843" width="9.140625" style="304"/>
    <col min="14844" max="14844" width="32.28515625" style="304" customWidth="1"/>
    <col min="14845" max="14845" width="10" style="304" customWidth="1"/>
    <col min="14846" max="14846" width="11" style="304" customWidth="1"/>
    <col min="14847" max="14847" width="11.140625" style="304" customWidth="1"/>
    <col min="14848" max="14848" width="13.42578125" style="304" customWidth="1"/>
    <col min="14849" max="14849" width="59.42578125" style="304" customWidth="1"/>
    <col min="14850" max="14850" width="19.7109375" style="304" customWidth="1"/>
    <col min="14851" max="14851" width="14.7109375" style="304" customWidth="1"/>
    <col min="14852" max="15099" width="9.140625" style="304"/>
    <col min="15100" max="15100" width="32.28515625" style="304" customWidth="1"/>
    <col min="15101" max="15101" width="10" style="304" customWidth="1"/>
    <col min="15102" max="15102" width="11" style="304" customWidth="1"/>
    <col min="15103" max="15103" width="11.140625" style="304" customWidth="1"/>
    <col min="15104" max="15104" width="13.42578125" style="304" customWidth="1"/>
    <col min="15105" max="15105" width="59.42578125" style="304" customWidth="1"/>
    <col min="15106" max="15106" width="19.7109375" style="304" customWidth="1"/>
    <col min="15107" max="15107" width="14.7109375" style="304" customWidth="1"/>
    <col min="15108" max="15355" width="9.140625" style="304"/>
    <col min="15356" max="15356" width="32.28515625" style="304" customWidth="1"/>
    <col min="15357" max="15357" width="10" style="304" customWidth="1"/>
    <col min="15358" max="15358" width="11" style="304" customWidth="1"/>
    <col min="15359" max="15359" width="11.140625" style="304" customWidth="1"/>
    <col min="15360" max="15360" width="13.42578125" style="304" customWidth="1"/>
    <col min="15361" max="15361" width="59.42578125" style="304" customWidth="1"/>
    <col min="15362" max="15362" width="19.7109375" style="304" customWidth="1"/>
    <col min="15363" max="15363" width="14.7109375" style="304" customWidth="1"/>
    <col min="15364" max="15611" width="9.140625" style="304"/>
    <col min="15612" max="15612" width="32.28515625" style="304" customWidth="1"/>
    <col min="15613" max="15613" width="10" style="304" customWidth="1"/>
    <col min="15614" max="15614" width="11" style="304" customWidth="1"/>
    <col min="15615" max="15615" width="11.140625" style="304" customWidth="1"/>
    <col min="15616" max="15616" width="13.42578125" style="304" customWidth="1"/>
    <col min="15617" max="15617" width="59.42578125" style="304" customWidth="1"/>
    <col min="15618" max="15618" width="19.7109375" style="304" customWidth="1"/>
    <col min="15619" max="15619" width="14.7109375" style="304" customWidth="1"/>
    <col min="15620" max="15867" width="9.140625" style="304"/>
    <col min="15868" max="15868" width="32.28515625" style="304" customWidth="1"/>
    <col min="15869" max="15869" width="10" style="304" customWidth="1"/>
    <col min="15870" max="15870" width="11" style="304" customWidth="1"/>
    <col min="15871" max="15871" width="11.140625" style="304" customWidth="1"/>
    <col min="15872" max="15872" width="13.42578125" style="304" customWidth="1"/>
    <col min="15873" max="15873" width="59.42578125" style="304" customWidth="1"/>
    <col min="15874" max="15874" width="19.7109375" style="304" customWidth="1"/>
    <col min="15875" max="15875" width="14.7109375" style="304" customWidth="1"/>
    <col min="15876" max="16123" width="9.140625" style="304"/>
    <col min="16124" max="16124" width="32.28515625" style="304" customWidth="1"/>
    <col min="16125" max="16125" width="10" style="304" customWidth="1"/>
    <col min="16126" max="16126" width="11" style="304" customWidth="1"/>
    <col min="16127" max="16127" width="11.140625" style="304" customWidth="1"/>
    <col min="16128" max="16128" width="13.42578125" style="304" customWidth="1"/>
    <col min="16129" max="16129" width="59.42578125" style="304" customWidth="1"/>
    <col min="16130" max="16130" width="19.7109375" style="304" customWidth="1"/>
    <col min="16131" max="16131" width="14.7109375" style="304" customWidth="1"/>
    <col min="16132" max="16384" width="9.140625" style="304"/>
  </cols>
  <sheetData>
    <row r="1" spans="1:6" s="303" customFormat="1" ht="15" customHeight="1" x14ac:dyDescent="0.2">
      <c r="A1" s="302" t="s">
        <v>370</v>
      </c>
      <c r="E1" s="302"/>
      <c r="F1" s="302"/>
    </row>
    <row r="2" spans="1:6" s="303" customFormat="1" ht="15" customHeight="1" x14ac:dyDescent="0.2">
      <c r="A2" s="302" t="str">
        <f>[1]BYDEPT!A2</f>
        <v>JANUARY 1- DECEMBER 31, 2016</v>
      </c>
      <c r="E2" s="302"/>
      <c r="F2" s="302"/>
    </row>
    <row r="3" spans="1:6" s="303" customFormat="1" ht="15" customHeight="1" x14ac:dyDescent="0.2">
      <c r="A3" s="302" t="s">
        <v>308</v>
      </c>
    </row>
    <row r="4" spans="1:6" s="303" customFormat="1" ht="15" customHeight="1" x14ac:dyDescent="0.2">
      <c r="A4" s="381" t="s">
        <v>2</v>
      </c>
      <c r="B4" s="383" t="s">
        <v>309</v>
      </c>
      <c r="C4" s="383"/>
      <c r="D4" s="383"/>
      <c r="E4" s="384" t="s">
        <v>45</v>
      </c>
      <c r="F4" s="381" t="s">
        <v>310</v>
      </c>
    </row>
    <row r="5" spans="1:6" ht="16.5" customHeight="1" x14ac:dyDescent="0.2">
      <c r="A5" s="382"/>
      <c r="B5" s="350" t="s">
        <v>213</v>
      </c>
      <c r="C5" s="350" t="s">
        <v>214</v>
      </c>
      <c r="D5" s="350" t="s">
        <v>215</v>
      </c>
      <c r="E5" s="383"/>
      <c r="F5" s="382"/>
    </row>
    <row r="6" spans="1:6" ht="16.5" customHeight="1" x14ac:dyDescent="0.2">
      <c r="A6" s="305" t="s">
        <v>311</v>
      </c>
      <c r="B6" s="306">
        <f>B7+B76</f>
        <v>0</v>
      </c>
      <c r="C6" s="306">
        <f>C7+C76</f>
        <v>0</v>
      </c>
      <c r="D6" s="306">
        <f>D7+D76</f>
        <v>0</v>
      </c>
      <c r="E6" s="306"/>
      <c r="F6" s="307"/>
    </row>
    <row r="7" spans="1:6" ht="16.5" customHeight="1" x14ac:dyDescent="0.2">
      <c r="A7" s="308" t="s">
        <v>312</v>
      </c>
      <c r="B7" s="309">
        <f>B8+B14+B24+B29+B34+B42+B46+B57+B61+B65</f>
        <v>0</v>
      </c>
      <c r="C7" s="309">
        <f>C8+C14+C24+C29+C34+C42+C46+C57+C61+C65</f>
        <v>-42974932</v>
      </c>
      <c r="D7" s="309">
        <f>D8+D14+D24+D29+D34+D42+D46+D57+D61+D65</f>
        <v>0</v>
      </c>
      <c r="E7" s="309">
        <f>E8+E14+E24+E29+E34+E42+E46+E57+E61+E65</f>
        <v>-42974932</v>
      </c>
      <c r="F7" s="310"/>
    </row>
    <row r="8" spans="1:6" ht="16.5" hidden="1" customHeight="1" x14ac:dyDescent="0.2">
      <c r="A8" s="311" t="s">
        <v>313</v>
      </c>
      <c r="B8" s="309">
        <f>SUM(B10:B12)</f>
        <v>0</v>
      </c>
      <c r="C8" s="309">
        <f>SUM(C10:C12)</f>
        <v>0</v>
      </c>
      <c r="D8" s="309">
        <f>SUM(D10:D12)</f>
        <v>0</v>
      </c>
      <c r="E8" s="309">
        <f>SUM(E10:E12)</f>
        <v>0</v>
      </c>
      <c r="F8" s="310"/>
    </row>
    <row r="9" spans="1:6" ht="16.5" hidden="1" customHeight="1" x14ac:dyDescent="0.2">
      <c r="A9" s="312" t="s">
        <v>314</v>
      </c>
      <c r="B9" s="310"/>
      <c r="C9" s="310"/>
      <c r="D9" s="310"/>
      <c r="E9" s="310"/>
      <c r="F9" s="310"/>
    </row>
    <row r="10" spans="1:6" ht="27.75" hidden="1" customHeight="1" x14ac:dyDescent="0.2">
      <c r="A10" s="313" t="s">
        <v>315</v>
      </c>
      <c r="B10" s="314"/>
      <c r="C10" s="314"/>
      <c r="D10" s="314"/>
      <c r="E10" s="314">
        <f>SUM(B10:D10)</f>
        <v>0</v>
      </c>
      <c r="F10" s="315" t="s">
        <v>316</v>
      </c>
    </row>
    <row r="11" spans="1:6" ht="29.25" hidden="1" customHeight="1" x14ac:dyDescent="0.2">
      <c r="A11" s="313" t="s">
        <v>317</v>
      </c>
      <c r="B11" s="314"/>
      <c r="C11" s="314"/>
      <c r="D11" s="314"/>
      <c r="E11" s="314">
        <f>SUM(B11:D11)</f>
        <v>0</v>
      </c>
      <c r="F11" s="315" t="s">
        <v>318</v>
      </c>
    </row>
    <row r="12" spans="1:6" ht="29.25" hidden="1" customHeight="1" x14ac:dyDescent="0.2">
      <c r="A12" s="313" t="s">
        <v>319</v>
      </c>
      <c r="B12" s="314"/>
      <c r="C12" s="314"/>
      <c r="D12" s="314"/>
      <c r="E12" s="314">
        <f>SUM(B12:D12)</f>
        <v>0</v>
      </c>
      <c r="F12" s="315" t="s">
        <v>320</v>
      </c>
    </row>
    <row r="13" spans="1:6" ht="16.5" hidden="1" customHeight="1" x14ac:dyDescent="0.2">
      <c r="A13" s="308"/>
      <c r="B13" s="310"/>
      <c r="C13" s="310"/>
      <c r="D13" s="310"/>
      <c r="E13" s="310"/>
      <c r="F13" s="310"/>
    </row>
    <row r="14" spans="1:6" ht="17.25" customHeight="1" x14ac:dyDescent="0.2">
      <c r="A14" s="316" t="s">
        <v>321</v>
      </c>
      <c r="B14" s="317">
        <f>B15+B22</f>
        <v>0</v>
      </c>
      <c r="C14" s="317">
        <f>C15+C22</f>
        <v>0</v>
      </c>
      <c r="D14" s="317">
        <f>D15+D22</f>
        <v>-7377167</v>
      </c>
      <c r="E14" s="317">
        <f>E15+E22</f>
        <v>-7377167</v>
      </c>
      <c r="F14" s="318"/>
    </row>
    <row r="15" spans="1:6" s="321" customFormat="1" ht="15" customHeight="1" x14ac:dyDescent="0.2">
      <c r="A15" s="312" t="s">
        <v>322</v>
      </c>
      <c r="B15" s="319">
        <f>SUM(B16:B19)</f>
        <v>0</v>
      </c>
      <c r="C15" s="320">
        <f>SUM(C16:C19)</f>
        <v>0</v>
      </c>
      <c r="D15" s="320">
        <f>SUM(D16:D19)</f>
        <v>-7377167</v>
      </c>
      <c r="E15" s="320">
        <f>SUM(E16:E19)</f>
        <v>-7377167</v>
      </c>
      <c r="F15" s="318"/>
    </row>
    <row r="16" spans="1:6" ht="17.25" customHeight="1" x14ac:dyDescent="0.2">
      <c r="A16" s="312" t="s">
        <v>314</v>
      </c>
      <c r="B16" s="322"/>
      <c r="C16" s="322"/>
      <c r="D16" s="322"/>
      <c r="E16" s="322"/>
      <c r="F16" s="322"/>
    </row>
    <row r="17" spans="1:6" ht="30.75" customHeight="1" x14ac:dyDescent="0.2">
      <c r="A17" s="313" t="s">
        <v>323</v>
      </c>
      <c r="B17" s="323"/>
      <c r="C17" s="323"/>
      <c r="D17" s="323">
        <v>-7377167</v>
      </c>
      <c r="E17" s="323">
        <f>SUM(B17:D17)</f>
        <v>-7377167</v>
      </c>
      <c r="F17" s="315" t="s">
        <v>324</v>
      </c>
    </row>
    <row r="18" spans="1:6" ht="33.75" hidden="1" customHeight="1" x14ac:dyDescent="0.2">
      <c r="A18" s="313" t="s">
        <v>325</v>
      </c>
      <c r="B18" s="323"/>
      <c r="C18" s="323"/>
      <c r="D18" s="323"/>
      <c r="E18" s="323">
        <f>SUM(B18:D18)</f>
        <v>0</v>
      </c>
      <c r="F18" s="315" t="s">
        <v>326</v>
      </c>
    </row>
    <row r="19" spans="1:6" ht="43.5" hidden="1" customHeight="1" x14ac:dyDescent="0.2">
      <c r="A19" s="313" t="s">
        <v>327</v>
      </c>
      <c r="B19" s="323"/>
      <c r="C19" s="323"/>
      <c r="D19" s="323"/>
      <c r="E19" s="323">
        <f>SUM(B19:D19)</f>
        <v>0</v>
      </c>
      <c r="F19" s="315" t="s">
        <v>328</v>
      </c>
    </row>
    <row r="20" spans="1:6" ht="17.25" hidden="1" customHeight="1" x14ac:dyDescent="0.2">
      <c r="A20" s="312" t="s">
        <v>329</v>
      </c>
      <c r="B20" s="323"/>
      <c r="C20" s="323"/>
      <c r="D20" s="323"/>
      <c r="E20" s="323"/>
      <c r="F20" s="315"/>
    </row>
    <row r="21" spans="1:6" ht="18" hidden="1" customHeight="1" x14ac:dyDescent="0.2">
      <c r="A21" s="312" t="s">
        <v>314</v>
      </c>
      <c r="B21" s="323"/>
      <c r="C21" s="323"/>
      <c r="D21" s="323"/>
      <c r="E21" s="323"/>
      <c r="F21" s="315"/>
    </row>
    <row r="22" spans="1:6" ht="30" hidden="1" customHeight="1" x14ac:dyDescent="0.2">
      <c r="A22" s="313" t="s">
        <v>330</v>
      </c>
      <c r="B22" s="324"/>
      <c r="C22" s="324"/>
      <c r="D22" s="324"/>
      <c r="E22" s="324">
        <f>SUM(B22:D22)</f>
        <v>0</v>
      </c>
      <c r="F22" s="315" t="s">
        <v>331</v>
      </c>
    </row>
    <row r="23" spans="1:6" ht="12" customHeight="1" x14ac:dyDescent="0.2">
      <c r="A23" s="312"/>
      <c r="B23" s="322"/>
      <c r="C23" s="322"/>
      <c r="D23" s="322"/>
      <c r="E23" s="322"/>
      <c r="F23" s="322"/>
    </row>
    <row r="24" spans="1:6" ht="15" customHeight="1" x14ac:dyDescent="0.2">
      <c r="A24" s="316" t="s">
        <v>332</v>
      </c>
      <c r="B24" s="317">
        <f>SUM(B26:B27)</f>
        <v>529654</v>
      </c>
      <c r="C24" s="317">
        <f>SUM(C26:C27)</f>
        <v>0</v>
      </c>
      <c r="D24" s="317">
        <f>SUM(D26:D27)</f>
        <v>0</v>
      </c>
      <c r="E24" s="317">
        <f>SUM(E26:E27)</f>
        <v>529654</v>
      </c>
      <c r="F24" s="318"/>
    </row>
    <row r="25" spans="1:6" ht="15" customHeight="1" x14ac:dyDescent="0.2">
      <c r="A25" s="312" t="s">
        <v>322</v>
      </c>
      <c r="B25" s="318"/>
      <c r="C25" s="318"/>
      <c r="D25" s="318"/>
      <c r="E25" s="318"/>
      <c r="F25" s="318"/>
    </row>
    <row r="26" spans="1:6" ht="15" customHeight="1" x14ac:dyDescent="0.2">
      <c r="A26" s="312" t="s">
        <v>333</v>
      </c>
      <c r="B26" s="322"/>
      <c r="C26" s="322"/>
      <c r="D26" s="322"/>
      <c r="E26" s="322"/>
      <c r="F26" s="322"/>
    </row>
    <row r="27" spans="1:6" s="326" customFormat="1" ht="31.5" customHeight="1" x14ac:dyDescent="0.2">
      <c r="A27" s="313" t="s">
        <v>334</v>
      </c>
      <c r="B27" s="325">
        <f>165235+49911+41195+43058+85518+46699+51347+46691</f>
        <v>529654</v>
      </c>
      <c r="C27" s="324"/>
      <c r="D27" s="324"/>
      <c r="E27" s="324">
        <f>SUM(B27:D27)</f>
        <v>529654</v>
      </c>
      <c r="F27" s="315" t="s">
        <v>335</v>
      </c>
    </row>
    <row r="28" spans="1:6" ht="12" customHeight="1" x14ac:dyDescent="0.2">
      <c r="A28" s="312"/>
      <c r="B28" s="322"/>
      <c r="C28" s="322"/>
      <c r="D28" s="322"/>
      <c r="E28" s="322"/>
      <c r="F28" s="322"/>
    </row>
    <row r="29" spans="1:6" ht="15" customHeight="1" x14ac:dyDescent="0.2">
      <c r="A29" s="316" t="s">
        <v>336</v>
      </c>
      <c r="B29" s="317">
        <f>SUM(B31:B32)</f>
        <v>-267759</v>
      </c>
      <c r="C29" s="317">
        <f>SUM(C31:C32)</f>
        <v>0</v>
      </c>
      <c r="D29" s="317">
        <f>SUM(D31:D32)</f>
        <v>-73182500</v>
      </c>
      <c r="E29" s="317">
        <f>SUM(E31:E32)</f>
        <v>-73450259</v>
      </c>
      <c r="F29" s="318"/>
    </row>
    <row r="30" spans="1:6" ht="15" customHeight="1" x14ac:dyDescent="0.2">
      <c r="A30" s="312" t="s">
        <v>337</v>
      </c>
      <c r="B30" s="322"/>
      <c r="C30" s="322"/>
      <c r="D30" s="322"/>
      <c r="E30" s="322"/>
      <c r="F30" s="322"/>
    </row>
    <row r="31" spans="1:6" ht="34.5" customHeight="1" x14ac:dyDescent="0.2">
      <c r="A31" s="313" t="s">
        <v>338</v>
      </c>
      <c r="B31" s="327">
        <v>-267759</v>
      </c>
      <c r="C31" s="328"/>
      <c r="D31" s="328"/>
      <c r="E31" s="329">
        <f>SUM(B31:D31)</f>
        <v>-267759</v>
      </c>
      <c r="F31" s="315" t="s">
        <v>339</v>
      </c>
    </row>
    <row r="32" spans="1:6" s="326" customFormat="1" ht="31.5" customHeight="1" x14ac:dyDescent="0.2">
      <c r="A32" s="313" t="s">
        <v>196</v>
      </c>
      <c r="B32" s="324"/>
      <c r="C32" s="324"/>
      <c r="D32" s="330">
        <v>-73182500</v>
      </c>
      <c r="E32" s="323">
        <f>SUM(B32:D32)</f>
        <v>-73182500</v>
      </c>
      <c r="F32" s="315" t="s">
        <v>340</v>
      </c>
    </row>
    <row r="33" spans="1:6" ht="10.5" customHeight="1" x14ac:dyDescent="0.2">
      <c r="A33" s="312"/>
      <c r="B33" s="322"/>
      <c r="C33" s="322"/>
      <c r="D33" s="322"/>
      <c r="E33" s="322"/>
      <c r="F33" s="322"/>
    </row>
    <row r="34" spans="1:6" ht="15" customHeight="1" x14ac:dyDescent="0.2">
      <c r="A34" s="316" t="s">
        <v>341</v>
      </c>
      <c r="B34" s="317">
        <f>SUM(B36:B40)</f>
        <v>0</v>
      </c>
      <c r="C34" s="317">
        <f>SUM(C36:C40)</f>
        <v>-43889332</v>
      </c>
      <c r="D34" s="317">
        <f>SUM(D36:D40)</f>
        <v>-3446632</v>
      </c>
      <c r="E34" s="317">
        <f>SUM(E36:E40)</f>
        <v>-47335964</v>
      </c>
      <c r="F34" s="322"/>
    </row>
    <row r="35" spans="1:6" ht="15" customHeight="1" x14ac:dyDescent="0.2">
      <c r="A35" s="312" t="s">
        <v>337</v>
      </c>
      <c r="B35" s="322"/>
      <c r="C35" s="322"/>
      <c r="D35" s="322"/>
      <c r="E35" s="322"/>
      <c r="F35" s="322"/>
    </row>
    <row r="36" spans="1:6" ht="45" customHeight="1" x14ac:dyDescent="0.2">
      <c r="A36" s="331" t="s">
        <v>342</v>
      </c>
      <c r="B36" s="323"/>
      <c r="C36" s="323">
        <f>-43835766-53566</f>
        <v>-43889332</v>
      </c>
      <c r="D36" s="323"/>
      <c r="E36" s="323">
        <f>SUM(B36:D36)</f>
        <v>-43889332</v>
      </c>
      <c r="F36" s="315" t="s">
        <v>343</v>
      </c>
    </row>
    <row r="37" spans="1:6" ht="44.25" hidden="1" customHeight="1" x14ac:dyDescent="0.2">
      <c r="A37" s="331" t="s">
        <v>344</v>
      </c>
      <c r="B37" s="323"/>
      <c r="C37" s="323"/>
      <c r="D37" s="323"/>
      <c r="E37" s="323">
        <f>SUM(B37:D37)</f>
        <v>0</v>
      </c>
      <c r="F37" s="315" t="s">
        <v>345</v>
      </c>
    </row>
    <row r="38" spans="1:6" ht="44.25" customHeight="1" x14ac:dyDescent="0.2">
      <c r="A38" s="332" t="s">
        <v>196</v>
      </c>
      <c r="B38" s="323"/>
      <c r="C38" s="323"/>
      <c r="D38" s="323">
        <v>-3446632</v>
      </c>
      <c r="E38" s="323">
        <f>SUM(B38:D38)</f>
        <v>-3446632</v>
      </c>
      <c r="F38" s="315" t="s">
        <v>346</v>
      </c>
    </row>
    <row r="39" spans="1:6" ht="21" hidden="1" customHeight="1" x14ac:dyDescent="0.2">
      <c r="A39" s="333" t="s">
        <v>333</v>
      </c>
      <c r="B39" s="322"/>
      <c r="C39" s="323"/>
      <c r="D39" s="322"/>
      <c r="E39" s="323"/>
      <c r="F39" s="334"/>
    </row>
    <row r="40" spans="1:6" ht="31.5" hidden="1" customHeight="1" x14ac:dyDescent="0.2">
      <c r="A40" s="331" t="s">
        <v>313</v>
      </c>
      <c r="B40" s="323"/>
      <c r="C40" s="323"/>
      <c r="D40" s="323"/>
      <c r="E40" s="323">
        <f>SUM(B40:D40)</f>
        <v>0</v>
      </c>
      <c r="F40" s="315" t="s">
        <v>347</v>
      </c>
    </row>
    <row r="41" spans="1:6" ht="15" customHeight="1" x14ac:dyDescent="0.2">
      <c r="A41" s="312"/>
      <c r="B41" s="322"/>
      <c r="C41" s="322"/>
      <c r="D41" s="322"/>
      <c r="E41" s="322"/>
      <c r="F41" s="322"/>
    </row>
    <row r="42" spans="1:6" ht="15" hidden="1" customHeight="1" x14ac:dyDescent="0.2">
      <c r="A42" s="316" t="s">
        <v>317</v>
      </c>
      <c r="B42" s="317">
        <f>B44</f>
        <v>0</v>
      </c>
      <c r="C42" s="317">
        <f>C44</f>
        <v>0</v>
      </c>
      <c r="D42" s="317">
        <f>D44</f>
        <v>0</v>
      </c>
      <c r="E42" s="317">
        <f>E44</f>
        <v>0</v>
      </c>
      <c r="F42" s="322"/>
    </row>
    <row r="43" spans="1:6" ht="15" hidden="1" customHeight="1" x14ac:dyDescent="0.2">
      <c r="A43" s="333" t="s">
        <v>333</v>
      </c>
      <c r="B43" s="322"/>
      <c r="C43" s="322"/>
      <c r="D43" s="322"/>
      <c r="E43" s="322"/>
      <c r="F43" s="322"/>
    </row>
    <row r="44" spans="1:6" ht="27.75" hidden="1" customHeight="1" x14ac:dyDescent="0.2">
      <c r="A44" s="331" t="s">
        <v>313</v>
      </c>
      <c r="B44" s="323"/>
      <c r="C44" s="322"/>
      <c r="D44" s="322"/>
      <c r="E44" s="323">
        <f>SUM(B44:D44)</f>
        <v>0</v>
      </c>
      <c r="F44" s="315" t="s">
        <v>348</v>
      </c>
    </row>
    <row r="45" spans="1:6" ht="15" hidden="1" customHeight="1" x14ac:dyDescent="0.2">
      <c r="A45" s="331"/>
      <c r="B45" s="322"/>
      <c r="C45" s="322"/>
      <c r="D45" s="322"/>
      <c r="E45" s="322"/>
      <c r="F45" s="322"/>
    </row>
    <row r="46" spans="1:6" ht="15" customHeight="1" x14ac:dyDescent="0.2">
      <c r="A46" s="316" t="s">
        <v>196</v>
      </c>
      <c r="B46" s="317">
        <f>SUM(B48:B54)</f>
        <v>0</v>
      </c>
      <c r="C46" s="317">
        <f>SUM(C48:C54)</f>
        <v>914400</v>
      </c>
      <c r="D46" s="317">
        <f>SUM(D48:D55)</f>
        <v>84006299</v>
      </c>
      <c r="E46" s="317">
        <f>SUM(E48:E55)</f>
        <v>84920699</v>
      </c>
      <c r="F46" s="318"/>
    </row>
    <row r="47" spans="1:6" ht="15.75" customHeight="1" x14ac:dyDescent="0.2">
      <c r="A47" s="312" t="s">
        <v>349</v>
      </c>
      <c r="B47" s="335"/>
      <c r="C47" s="335"/>
      <c r="D47" s="335"/>
      <c r="E47" s="335"/>
      <c r="F47" s="322"/>
    </row>
    <row r="48" spans="1:6" s="338" customFormat="1" ht="25.5" x14ac:dyDescent="0.2">
      <c r="A48" s="313" t="s">
        <v>350</v>
      </c>
      <c r="B48" s="336"/>
      <c r="C48" s="336"/>
      <c r="D48" s="335">
        <v>7377167</v>
      </c>
      <c r="E48" s="337">
        <f>SUM(B48:D48)</f>
        <v>7377167</v>
      </c>
      <c r="F48" s="315" t="s">
        <v>324</v>
      </c>
    </row>
    <row r="49" spans="1:6" s="338" customFormat="1" ht="28.5" customHeight="1" x14ac:dyDescent="0.2">
      <c r="A49" s="313" t="s">
        <v>336</v>
      </c>
      <c r="B49" s="336"/>
      <c r="C49" s="336"/>
      <c r="D49" s="335">
        <f>73182500</f>
        <v>73182500</v>
      </c>
      <c r="E49" s="339">
        <f>SUM(B49:D49)</f>
        <v>73182500</v>
      </c>
      <c r="F49" s="315" t="s">
        <v>351</v>
      </c>
    </row>
    <row r="50" spans="1:6" ht="44.25" customHeight="1" x14ac:dyDescent="0.2">
      <c r="A50" s="332" t="s">
        <v>341</v>
      </c>
      <c r="B50" s="323"/>
      <c r="C50" s="323"/>
      <c r="D50" s="323">
        <v>3446632</v>
      </c>
      <c r="E50" s="323">
        <f>SUM(B50:D50)</f>
        <v>3446632</v>
      </c>
      <c r="F50" s="315" t="s">
        <v>346</v>
      </c>
    </row>
    <row r="51" spans="1:6" ht="37.5" customHeight="1" x14ac:dyDescent="0.2">
      <c r="A51" s="332" t="s">
        <v>352</v>
      </c>
      <c r="B51" s="323"/>
      <c r="C51" s="323">
        <v>914400</v>
      </c>
      <c r="D51" s="323"/>
      <c r="E51" s="323">
        <f>SUM(B51:D51)</f>
        <v>914400</v>
      </c>
      <c r="F51" s="315" t="s">
        <v>353</v>
      </c>
    </row>
    <row r="52" spans="1:6" ht="44.25" hidden="1" customHeight="1" x14ac:dyDescent="0.2">
      <c r="A52" s="332"/>
      <c r="B52" s="323"/>
      <c r="C52" s="323"/>
      <c r="D52" s="323"/>
      <c r="E52" s="323"/>
      <c r="F52" s="315"/>
    </row>
    <row r="53" spans="1:6" s="338" customFormat="1" ht="15" hidden="1" customHeight="1" x14ac:dyDescent="0.2">
      <c r="A53" s="312" t="s">
        <v>314</v>
      </c>
      <c r="B53" s="336"/>
      <c r="C53" s="336"/>
      <c r="D53" s="335"/>
      <c r="E53" s="336"/>
      <c r="F53" s="315"/>
    </row>
    <row r="54" spans="1:6" s="338" customFormat="1" ht="28.5" hidden="1" customHeight="1" x14ac:dyDescent="0.2">
      <c r="A54" s="313" t="s">
        <v>334</v>
      </c>
      <c r="B54" s="336"/>
      <c r="C54" s="336"/>
      <c r="D54" s="335"/>
      <c r="E54" s="336">
        <f>SUM(B54:D54)</f>
        <v>0</v>
      </c>
      <c r="F54" s="315" t="s">
        <v>354</v>
      </c>
    </row>
    <row r="55" spans="1:6" s="338" customFormat="1" ht="41.25" hidden="1" customHeight="1" x14ac:dyDescent="0.2">
      <c r="A55" s="313" t="s">
        <v>334</v>
      </c>
      <c r="B55" s="336"/>
      <c r="C55" s="336"/>
      <c r="D55" s="335"/>
      <c r="E55" s="336">
        <f>SUM(B55:D55)</f>
        <v>0</v>
      </c>
      <c r="F55" s="315" t="s">
        <v>355</v>
      </c>
    </row>
    <row r="56" spans="1:6" ht="13.5" customHeight="1" x14ac:dyDescent="0.2">
      <c r="A56" s="312"/>
      <c r="B56" s="335"/>
      <c r="C56" s="335"/>
      <c r="D56" s="335"/>
      <c r="E56" s="335"/>
      <c r="F56" s="322"/>
    </row>
    <row r="57" spans="1:6" ht="15" customHeight="1" x14ac:dyDescent="0.2">
      <c r="A57" s="316" t="s">
        <v>198</v>
      </c>
      <c r="B57" s="340">
        <f>B59</f>
        <v>0</v>
      </c>
      <c r="C57" s="340">
        <f>C59</f>
        <v>-839146</v>
      </c>
      <c r="D57" s="340">
        <f>D59</f>
        <v>0</v>
      </c>
      <c r="E57" s="340">
        <f>E59</f>
        <v>-839146</v>
      </c>
      <c r="F57" s="322"/>
    </row>
    <row r="58" spans="1:6" ht="15" customHeight="1" x14ac:dyDescent="0.2">
      <c r="A58" s="312" t="s">
        <v>314</v>
      </c>
      <c r="B58" s="335"/>
      <c r="C58" s="335"/>
      <c r="D58" s="335"/>
      <c r="E58" s="335"/>
      <c r="F58" s="322"/>
    </row>
    <row r="59" spans="1:6" ht="59.25" customHeight="1" x14ac:dyDescent="0.2">
      <c r="A59" s="313" t="s">
        <v>334</v>
      </c>
      <c r="B59" s="335"/>
      <c r="C59" s="335">
        <f>-632830-206316</f>
        <v>-839146</v>
      </c>
      <c r="D59" s="335"/>
      <c r="E59" s="335">
        <f>SUM(B59:D59)</f>
        <v>-839146</v>
      </c>
      <c r="F59" s="341" t="s">
        <v>356</v>
      </c>
    </row>
    <row r="60" spans="1:6" ht="12.75" customHeight="1" x14ac:dyDescent="0.2">
      <c r="A60" s="313"/>
      <c r="B60" s="335"/>
      <c r="C60" s="335"/>
      <c r="D60" s="335"/>
      <c r="E60" s="335"/>
      <c r="F60" s="315"/>
    </row>
    <row r="61" spans="1:6" ht="15" hidden="1" customHeight="1" x14ac:dyDescent="0.2">
      <c r="A61" s="316" t="s">
        <v>199</v>
      </c>
      <c r="B61" s="317">
        <f>SUM(B63:B63)</f>
        <v>0</v>
      </c>
      <c r="C61" s="317">
        <f>SUM(C63:C63)</f>
        <v>0</v>
      </c>
      <c r="D61" s="317">
        <f>SUM(D63:D63)</f>
        <v>0</v>
      </c>
      <c r="E61" s="317">
        <f>SUM(E63:E63)</f>
        <v>0</v>
      </c>
      <c r="F61" s="318"/>
    </row>
    <row r="62" spans="1:6" ht="15.75" hidden="1" customHeight="1" x14ac:dyDescent="0.2">
      <c r="A62" s="312" t="s">
        <v>349</v>
      </c>
      <c r="B62" s="335"/>
      <c r="C62" s="335"/>
      <c r="D62" s="335"/>
      <c r="E62" s="335"/>
      <c r="F62" s="322"/>
    </row>
    <row r="63" spans="1:6" s="338" customFormat="1" ht="25.5" hidden="1" x14ac:dyDescent="0.2">
      <c r="A63" s="313" t="s">
        <v>357</v>
      </c>
      <c r="B63" s="336"/>
      <c r="C63" s="336"/>
      <c r="D63" s="335"/>
      <c r="E63" s="336">
        <f>SUM(B63:D63)</f>
        <v>0</v>
      </c>
      <c r="F63" s="315" t="s">
        <v>320</v>
      </c>
    </row>
    <row r="64" spans="1:6" ht="15" hidden="1" customHeight="1" x14ac:dyDescent="0.2">
      <c r="A64" s="312"/>
      <c r="B64" s="335"/>
      <c r="C64" s="335"/>
      <c r="D64" s="335"/>
      <c r="E64" s="335"/>
      <c r="F64" s="322"/>
    </row>
    <row r="65" spans="1:6" ht="15" customHeight="1" x14ac:dyDescent="0.2">
      <c r="A65" s="316" t="s">
        <v>334</v>
      </c>
      <c r="B65" s="340">
        <f>SUM(B67:B75)</f>
        <v>-261895</v>
      </c>
      <c r="C65" s="340">
        <f>SUM(C67:C75)</f>
        <v>839146</v>
      </c>
      <c r="D65" s="340">
        <f>SUM(D67:D75)</f>
        <v>0</v>
      </c>
      <c r="E65" s="340">
        <f>SUM(E67:E75)</f>
        <v>577251</v>
      </c>
      <c r="F65" s="318"/>
    </row>
    <row r="66" spans="1:6" ht="17.25" customHeight="1" x14ac:dyDescent="0.2">
      <c r="A66" s="312" t="s">
        <v>314</v>
      </c>
      <c r="B66" s="335"/>
      <c r="C66" s="335"/>
      <c r="D66" s="335"/>
      <c r="E66" s="342"/>
      <c r="F66" s="322"/>
    </row>
    <row r="67" spans="1:6" ht="29.25" customHeight="1" x14ac:dyDescent="0.2">
      <c r="A67" s="313" t="s">
        <v>332</v>
      </c>
      <c r="B67" s="335">
        <f>-165235-49911-41195-43058-85518-46699-51347-46691</f>
        <v>-529654</v>
      </c>
      <c r="C67" s="335"/>
      <c r="D67" s="335"/>
      <c r="E67" s="335">
        <f>SUM(B67:D67)</f>
        <v>-529654</v>
      </c>
      <c r="F67" s="315" t="s">
        <v>335</v>
      </c>
    </row>
    <row r="68" spans="1:6" ht="13.5" customHeight="1" x14ac:dyDescent="0.2">
      <c r="A68" s="313"/>
      <c r="B68" s="335"/>
      <c r="C68" s="335"/>
      <c r="D68" s="335"/>
      <c r="E68" s="335"/>
      <c r="F68" s="315"/>
    </row>
    <row r="69" spans="1:6" ht="15.75" customHeight="1" x14ac:dyDescent="0.2">
      <c r="A69" s="312" t="s">
        <v>358</v>
      </c>
      <c r="B69" s="335"/>
      <c r="C69" s="335"/>
      <c r="D69" s="335"/>
      <c r="E69" s="335"/>
      <c r="F69" s="315"/>
    </row>
    <row r="70" spans="1:6" ht="48" hidden="1" customHeight="1" x14ac:dyDescent="0.2">
      <c r="A70" s="313" t="s">
        <v>350</v>
      </c>
      <c r="B70" s="335"/>
      <c r="C70" s="335"/>
      <c r="D70" s="335"/>
      <c r="E70" s="335">
        <f t="shared" ref="E70:E75" si="0">SUM(B70:D70)</f>
        <v>0</v>
      </c>
      <c r="F70" s="315" t="s">
        <v>328</v>
      </c>
    </row>
    <row r="71" spans="1:6" ht="29.25" hidden="1" customHeight="1" x14ac:dyDescent="0.2">
      <c r="A71" s="313" t="s">
        <v>359</v>
      </c>
      <c r="B71" s="336"/>
      <c r="C71" s="336"/>
      <c r="D71" s="336"/>
      <c r="E71" s="336">
        <f t="shared" si="0"/>
        <v>0</v>
      </c>
      <c r="F71" s="315" t="s">
        <v>360</v>
      </c>
    </row>
    <row r="72" spans="1:6" ht="29.25" hidden="1" customHeight="1" x14ac:dyDescent="0.2">
      <c r="A72" s="313" t="s">
        <v>350</v>
      </c>
      <c r="B72" s="336"/>
      <c r="C72" s="336"/>
      <c r="D72" s="336"/>
      <c r="E72" s="336">
        <f t="shared" si="0"/>
        <v>0</v>
      </c>
      <c r="F72" s="315" t="s">
        <v>361</v>
      </c>
    </row>
    <row r="73" spans="1:6" ht="27.75" hidden="1" customHeight="1" x14ac:dyDescent="0.2">
      <c r="A73" s="313" t="s">
        <v>362</v>
      </c>
      <c r="B73" s="336"/>
      <c r="C73" s="336"/>
      <c r="D73" s="336"/>
      <c r="E73" s="336">
        <f t="shared" si="0"/>
        <v>0</v>
      </c>
      <c r="F73" s="315" t="s">
        <v>363</v>
      </c>
    </row>
    <row r="74" spans="1:6" ht="60" customHeight="1" x14ac:dyDescent="0.2">
      <c r="A74" s="313" t="s">
        <v>198</v>
      </c>
      <c r="B74" s="336"/>
      <c r="C74" s="335">
        <f>632830+206316</f>
        <v>839146</v>
      </c>
      <c r="D74" s="336"/>
      <c r="E74" s="336">
        <f t="shared" si="0"/>
        <v>839146</v>
      </c>
      <c r="F74" s="341" t="s">
        <v>356</v>
      </c>
    </row>
    <row r="75" spans="1:6" ht="34.5" customHeight="1" x14ac:dyDescent="0.2">
      <c r="A75" s="343" t="s">
        <v>362</v>
      </c>
      <c r="B75" s="327">
        <v>267759</v>
      </c>
      <c r="C75" s="328"/>
      <c r="D75" s="328"/>
      <c r="E75" s="329">
        <f t="shared" si="0"/>
        <v>267759</v>
      </c>
      <c r="F75" s="315" t="s">
        <v>339</v>
      </c>
    </row>
    <row r="76" spans="1:6" ht="18.75" customHeight="1" x14ac:dyDescent="0.2">
      <c r="A76" s="344" t="s">
        <v>364</v>
      </c>
      <c r="B76" s="345">
        <f>B79+B83</f>
        <v>0</v>
      </c>
      <c r="C76" s="345">
        <f>C79+C83</f>
        <v>42974932</v>
      </c>
      <c r="D76" s="345">
        <f>D79+D83</f>
        <v>0</v>
      </c>
      <c r="E76" s="345">
        <f>E79+E83</f>
        <v>42974932</v>
      </c>
      <c r="F76" s="334"/>
    </row>
    <row r="77" spans="1:6" ht="17.25" customHeight="1" x14ac:dyDescent="0.2">
      <c r="A77" s="316" t="s">
        <v>365</v>
      </c>
      <c r="B77" s="335"/>
      <c r="C77" s="335"/>
      <c r="D77" s="335"/>
      <c r="E77" s="335"/>
      <c r="F77" s="334"/>
    </row>
    <row r="78" spans="1:6" ht="18.75" customHeight="1" x14ac:dyDescent="0.2">
      <c r="A78" s="346" t="s">
        <v>366</v>
      </c>
      <c r="B78" s="335"/>
      <c r="C78" s="335"/>
      <c r="D78" s="335"/>
      <c r="E78" s="335"/>
      <c r="F78" s="334"/>
    </row>
    <row r="79" spans="1:6" ht="40.5" customHeight="1" x14ac:dyDescent="0.2">
      <c r="A79" s="332" t="s">
        <v>341</v>
      </c>
      <c r="B79" s="336"/>
      <c r="C79" s="330">
        <f>43835766+53566</f>
        <v>43889332</v>
      </c>
      <c r="D79" s="336"/>
      <c r="E79" s="339">
        <f>SUM(B79:D79)</f>
        <v>43889332</v>
      </c>
      <c r="F79" s="315" t="s">
        <v>343</v>
      </c>
    </row>
    <row r="80" spans="1:6" ht="40.5" hidden="1" customHeight="1" x14ac:dyDescent="0.2">
      <c r="A80" s="332" t="s">
        <v>341</v>
      </c>
      <c r="B80" s="336"/>
      <c r="C80" s="330"/>
      <c r="D80" s="336"/>
      <c r="E80" s="336">
        <f>SUM(B80:D80)</f>
        <v>0</v>
      </c>
      <c r="F80" s="334" t="s">
        <v>345</v>
      </c>
    </row>
    <row r="81" spans="1:6" ht="16.5" customHeight="1" x14ac:dyDescent="0.2">
      <c r="A81" s="316" t="s">
        <v>352</v>
      </c>
      <c r="B81" s="336"/>
      <c r="C81" s="330"/>
      <c r="D81" s="336"/>
      <c r="E81" s="336"/>
      <c r="F81" s="334"/>
    </row>
    <row r="82" spans="1:6" ht="14.25" customHeight="1" x14ac:dyDescent="0.2">
      <c r="A82" s="346" t="s">
        <v>367</v>
      </c>
      <c r="B82" s="335"/>
      <c r="C82" s="335"/>
      <c r="D82" s="335"/>
      <c r="E82" s="335"/>
      <c r="F82" s="334"/>
    </row>
    <row r="83" spans="1:6" ht="29.25" customHeight="1" x14ac:dyDescent="0.2">
      <c r="A83" s="313" t="s">
        <v>323</v>
      </c>
      <c r="B83" s="336"/>
      <c r="C83" s="330">
        <v>-914400</v>
      </c>
      <c r="D83" s="336"/>
      <c r="E83" s="336">
        <f>SUM(B83:D83)</f>
        <v>-914400</v>
      </c>
      <c r="F83" s="315" t="s">
        <v>353</v>
      </c>
    </row>
    <row r="84" spans="1:6" ht="40.5" hidden="1" customHeight="1" x14ac:dyDescent="0.2">
      <c r="A84" s="332"/>
      <c r="B84" s="336"/>
      <c r="C84" s="330"/>
      <c r="D84" s="336"/>
      <c r="E84" s="336"/>
      <c r="F84" s="334"/>
    </row>
    <row r="85" spans="1:6" ht="40.5" hidden="1" customHeight="1" x14ac:dyDescent="0.2">
      <c r="A85" s="332"/>
      <c r="B85" s="336"/>
      <c r="C85" s="330"/>
      <c r="D85" s="336"/>
      <c r="E85" s="336"/>
      <c r="F85" s="334"/>
    </row>
    <row r="86" spans="1:6" ht="40.5" hidden="1" customHeight="1" x14ac:dyDescent="0.2">
      <c r="A86" s="332"/>
      <c r="B86" s="336"/>
      <c r="C86" s="330"/>
      <c r="D86" s="336"/>
      <c r="E86" s="336"/>
      <c r="F86" s="334"/>
    </row>
    <row r="87" spans="1:6" ht="18" customHeight="1" thickBot="1" x14ac:dyDescent="0.25">
      <c r="A87" s="317" t="s">
        <v>45</v>
      </c>
      <c r="B87" s="347">
        <f>B76+B7</f>
        <v>0</v>
      </c>
      <c r="C87" s="347">
        <f>C76+C7</f>
        <v>0</v>
      </c>
      <c r="D87" s="347">
        <f>D76+D7</f>
        <v>0</v>
      </c>
      <c r="E87" s="347">
        <f>E76+E7</f>
        <v>0</v>
      </c>
      <c r="F87" s="317"/>
    </row>
    <row r="88" spans="1:6" ht="13.5" thickTop="1" x14ac:dyDescent="0.2">
      <c r="A88" s="348"/>
      <c r="B88" s="348"/>
      <c r="C88" s="348"/>
      <c r="D88" s="348"/>
      <c r="E88" s="348"/>
      <c r="F88" s="348"/>
    </row>
    <row r="89" spans="1:6" x14ac:dyDescent="0.2">
      <c r="A89" s="348"/>
      <c r="B89" s="348"/>
      <c r="C89" s="348"/>
      <c r="D89" s="348"/>
      <c r="E89" s="348"/>
      <c r="F89" s="348"/>
    </row>
    <row r="90" spans="1:6" x14ac:dyDescent="0.2">
      <c r="A90" s="348"/>
      <c r="B90" s="348"/>
      <c r="C90" s="348"/>
      <c r="D90" s="348"/>
      <c r="E90" s="348"/>
      <c r="F90" s="348"/>
    </row>
    <row r="91" spans="1:6" x14ac:dyDescent="0.2">
      <c r="A91" s="348"/>
      <c r="B91" s="348"/>
      <c r="C91" s="348"/>
      <c r="D91" s="348"/>
      <c r="E91" s="348"/>
      <c r="F91" s="348"/>
    </row>
    <row r="92" spans="1:6" x14ac:dyDescent="0.2">
      <c r="A92" s="348"/>
      <c r="B92" s="348"/>
      <c r="C92" s="348"/>
      <c r="D92" s="348"/>
      <c r="E92" s="348"/>
      <c r="F92" s="348"/>
    </row>
    <row r="93" spans="1:6" x14ac:dyDescent="0.2">
      <c r="A93" s="348"/>
      <c r="B93" s="348"/>
      <c r="C93" s="348"/>
      <c r="D93" s="348"/>
      <c r="E93" s="348"/>
      <c r="F93" s="349"/>
    </row>
    <row r="94" spans="1:6" x14ac:dyDescent="0.2">
      <c r="A94" s="348"/>
      <c r="B94" s="348"/>
      <c r="C94" s="348"/>
      <c r="D94" s="348"/>
      <c r="E94" s="348"/>
      <c r="F94" s="348"/>
    </row>
    <row r="95" spans="1:6" x14ac:dyDescent="0.2">
      <c r="A95" s="348"/>
      <c r="B95" s="348"/>
      <c r="C95" s="348"/>
      <c r="D95" s="348"/>
      <c r="E95" s="348"/>
      <c r="F95" s="348"/>
    </row>
    <row r="96" spans="1:6" x14ac:dyDescent="0.2">
      <c r="A96" s="348"/>
      <c r="B96" s="348"/>
      <c r="C96" s="348"/>
      <c r="D96" s="348"/>
      <c r="E96" s="348"/>
      <c r="F96" s="348"/>
    </row>
    <row r="97" spans="1:6" x14ac:dyDescent="0.2">
      <c r="A97" s="348"/>
      <c r="B97" s="348"/>
      <c r="C97" s="348"/>
      <c r="D97" s="348"/>
      <c r="E97" s="348"/>
      <c r="F97" s="348"/>
    </row>
    <row r="98" spans="1:6" x14ac:dyDescent="0.2">
      <c r="A98" s="348"/>
      <c r="B98" s="348"/>
      <c r="C98" s="348"/>
      <c r="D98" s="348"/>
      <c r="E98" s="348"/>
      <c r="F98" s="349"/>
    </row>
  </sheetData>
  <mergeCells count="4">
    <mergeCell ref="A4:A5"/>
    <mergeCell ref="B4:D4"/>
    <mergeCell ref="E4:E5"/>
    <mergeCell ref="F4:F5"/>
  </mergeCells>
  <printOptions gridLines="1"/>
  <pageMargins left="0.61" right="0.35" top="0.36" bottom="0.34" header="0.22" footer="0.2"/>
  <pageSetup paperSize="9" scale="68" orientation="portrait" r:id="rId1"/>
  <headerFooter>
    <oddHeader>&amp;RAnnex A-3</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1"/>
  <sheetViews>
    <sheetView zoomScaleNormal="100" zoomScaleSheetLayoutView="100" workbookViewId="0">
      <pane xSplit="1" ySplit="6" topLeftCell="B28" activePane="bottomRight" state="frozen"/>
      <selection pane="topRight" activeCell="B1" sqref="B1"/>
      <selection pane="bottomLeft" activeCell="A7" sqref="A7"/>
      <selection pane="bottomRight" activeCell="A41" sqref="A41"/>
    </sheetView>
  </sheetViews>
  <sheetFormatPr defaultRowHeight="16.5" x14ac:dyDescent="0.3"/>
  <cols>
    <col min="1" max="1" width="30.85546875" style="411" customWidth="1"/>
    <col min="2" max="2" width="12.85546875" style="411" customWidth="1"/>
    <col min="3" max="3" width="11.28515625" style="411" customWidth="1"/>
    <col min="4" max="4" width="11.85546875" style="411" customWidth="1"/>
    <col min="5" max="5" width="56.28515625" style="411" customWidth="1"/>
    <col min="6" max="6" width="19.7109375" style="411" customWidth="1"/>
    <col min="7" max="7" width="9.140625" style="411"/>
    <col min="8" max="8" width="14.140625" style="411" customWidth="1"/>
    <col min="9" max="9" width="54" style="411" customWidth="1"/>
    <col min="10" max="251" width="9.140625" style="411"/>
    <col min="252" max="252" width="32.28515625" style="411" customWidth="1"/>
    <col min="253" max="253" width="10" style="411" customWidth="1"/>
    <col min="254" max="254" width="11" style="411" customWidth="1"/>
    <col min="255" max="255" width="11.140625" style="411" customWidth="1"/>
    <col min="256" max="256" width="13.42578125" style="411" customWidth="1"/>
    <col min="257" max="257" width="59.42578125" style="411" customWidth="1"/>
    <col min="258" max="258" width="19.7109375" style="411" customWidth="1"/>
    <col min="259" max="259" width="14.7109375" style="411" customWidth="1"/>
    <col min="260" max="507" width="9.140625" style="411"/>
    <col min="508" max="508" width="32.28515625" style="411" customWidth="1"/>
    <col min="509" max="509" width="10" style="411" customWidth="1"/>
    <col min="510" max="510" width="11" style="411" customWidth="1"/>
    <col min="511" max="511" width="11.140625" style="411" customWidth="1"/>
    <col min="512" max="512" width="13.42578125" style="411" customWidth="1"/>
    <col min="513" max="513" width="59.42578125" style="411" customWidth="1"/>
    <col min="514" max="514" width="19.7109375" style="411" customWidth="1"/>
    <col min="515" max="515" width="14.7109375" style="411" customWidth="1"/>
    <col min="516" max="763" width="9.140625" style="411"/>
    <col min="764" max="764" width="32.28515625" style="411" customWidth="1"/>
    <col min="765" max="765" width="10" style="411" customWidth="1"/>
    <col min="766" max="766" width="11" style="411" customWidth="1"/>
    <col min="767" max="767" width="11.140625" style="411" customWidth="1"/>
    <col min="768" max="768" width="13.42578125" style="411" customWidth="1"/>
    <col min="769" max="769" width="59.42578125" style="411" customWidth="1"/>
    <col min="770" max="770" width="19.7109375" style="411" customWidth="1"/>
    <col min="771" max="771" width="14.7109375" style="411" customWidth="1"/>
    <col min="772" max="1019" width="9.140625" style="411"/>
    <col min="1020" max="1020" width="32.28515625" style="411" customWidth="1"/>
    <col min="1021" max="1021" width="10" style="411" customWidth="1"/>
    <col min="1022" max="1022" width="11" style="411" customWidth="1"/>
    <col min="1023" max="1023" width="11.140625" style="411" customWidth="1"/>
    <col min="1024" max="1024" width="13.42578125" style="411" customWidth="1"/>
    <col min="1025" max="1025" width="59.42578125" style="411" customWidth="1"/>
    <col min="1026" max="1026" width="19.7109375" style="411" customWidth="1"/>
    <col min="1027" max="1027" width="14.7109375" style="411" customWidth="1"/>
    <col min="1028" max="1275" width="9.140625" style="411"/>
    <col min="1276" max="1276" width="32.28515625" style="411" customWidth="1"/>
    <col min="1277" max="1277" width="10" style="411" customWidth="1"/>
    <col min="1278" max="1278" width="11" style="411" customWidth="1"/>
    <col min="1279" max="1279" width="11.140625" style="411" customWidth="1"/>
    <col min="1280" max="1280" width="13.42578125" style="411" customWidth="1"/>
    <col min="1281" max="1281" width="59.42578125" style="411" customWidth="1"/>
    <col min="1282" max="1282" width="19.7109375" style="411" customWidth="1"/>
    <col min="1283" max="1283" width="14.7109375" style="411" customWidth="1"/>
    <col min="1284" max="1531" width="9.140625" style="411"/>
    <col min="1532" max="1532" width="32.28515625" style="411" customWidth="1"/>
    <col min="1533" max="1533" width="10" style="411" customWidth="1"/>
    <col min="1534" max="1534" width="11" style="411" customWidth="1"/>
    <col min="1535" max="1535" width="11.140625" style="411" customWidth="1"/>
    <col min="1536" max="1536" width="13.42578125" style="411" customWidth="1"/>
    <col min="1537" max="1537" width="59.42578125" style="411" customWidth="1"/>
    <col min="1538" max="1538" width="19.7109375" style="411" customWidth="1"/>
    <col min="1539" max="1539" width="14.7109375" style="411" customWidth="1"/>
    <col min="1540" max="1787" width="9.140625" style="411"/>
    <col min="1788" max="1788" width="32.28515625" style="411" customWidth="1"/>
    <col min="1789" max="1789" width="10" style="411" customWidth="1"/>
    <col min="1790" max="1790" width="11" style="411" customWidth="1"/>
    <col min="1791" max="1791" width="11.140625" style="411" customWidth="1"/>
    <col min="1792" max="1792" width="13.42578125" style="411" customWidth="1"/>
    <col min="1793" max="1793" width="59.42578125" style="411" customWidth="1"/>
    <col min="1794" max="1794" width="19.7109375" style="411" customWidth="1"/>
    <col min="1795" max="1795" width="14.7109375" style="411" customWidth="1"/>
    <col min="1796" max="2043" width="9.140625" style="411"/>
    <col min="2044" max="2044" width="32.28515625" style="411" customWidth="1"/>
    <col min="2045" max="2045" width="10" style="411" customWidth="1"/>
    <col min="2046" max="2046" width="11" style="411" customWidth="1"/>
    <col min="2047" max="2047" width="11.140625" style="411" customWidth="1"/>
    <col min="2048" max="2048" width="13.42578125" style="411" customWidth="1"/>
    <col min="2049" max="2049" width="59.42578125" style="411" customWidth="1"/>
    <col min="2050" max="2050" width="19.7109375" style="411" customWidth="1"/>
    <col min="2051" max="2051" width="14.7109375" style="411" customWidth="1"/>
    <col min="2052" max="2299" width="9.140625" style="411"/>
    <col min="2300" max="2300" width="32.28515625" style="411" customWidth="1"/>
    <col min="2301" max="2301" width="10" style="411" customWidth="1"/>
    <col min="2302" max="2302" width="11" style="411" customWidth="1"/>
    <col min="2303" max="2303" width="11.140625" style="411" customWidth="1"/>
    <col min="2304" max="2304" width="13.42578125" style="411" customWidth="1"/>
    <col min="2305" max="2305" width="59.42578125" style="411" customWidth="1"/>
    <col min="2306" max="2306" width="19.7109375" style="411" customWidth="1"/>
    <col min="2307" max="2307" width="14.7109375" style="411" customWidth="1"/>
    <col min="2308" max="2555" width="9.140625" style="411"/>
    <col min="2556" max="2556" width="32.28515625" style="411" customWidth="1"/>
    <col min="2557" max="2557" width="10" style="411" customWidth="1"/>
    <col min="2558" max="2558" width="11" style="411" customWidth="1"/>
    <col min="2559" max="2559" width="11.140625" style="411" customWidth="1"/>
    <col min="2560" max="2560" width="13.42578125" style="411" customWidth="1"/>
    <col min="2561" max="2561" width="59.42578125" style="411" customWidth="1"/>
    <col min="2562" max="2562" width="19.7109375" style="411" customWidth="1"/>
    <col min="2563" max="2563" width="14.7109375" style="411" customWidth="1"/>
    <col min="2564" max="2811" width="9.140625" style="411"/>
    <col min="2812" max="2812" width="32.28515625" style="411" customWidth="1"/>
    <col min="2813" max="2813" width="10" style="411" customWidth="1"/>
    <col min="2814" max="2814" width="11" style="411" customWidth="1"/>
    <col min="2815" max="2815" width="11.140625" style="411" customWidth="1"/>
    <col min="2816" max="2816" width="13.42578125" style="411" customWidth="1"/>
    <col min="2817" max="2817" width="59.42578125" style="411" customWidth="1"/>
    <col min="2818" max="2818" width="19.7109375" style="411" customWidth="1"/>
    <col min="2819" max="2819" width="14.7109375" style="411" customWidth="1"/>
    <col min="2820" max="3067" width="9.140625" style="411"/>
    <col min="3068" max="3068" width="32.28515625" style="411" customWidth="1"/>
    <col min="3069" max="3069" width="10" style="411" customWidth="1"/>
    <col min="3070" max="3070" width="11" style="411" customWidth="1"/>
    <col min="3071" max="3071" width="11.140625" style="411" customWidth="1"/>
    <col min="3072" max="3072" width="13.42578125" style="411" customWidth="1"/>
    <col min="3073" max="3073" width="59.42578125" style="411" customWidth="1"/>
    <col min="3074" max="3074" width="19.7109375" style="411" customWidth="1"/>
    <col min="3075" max="3075" width="14.7109375" style="411" customWidth="1"/>
    <col min="3076" max="3323" width="9.140625" style="411"/>
    <col min="3324" max="3324" width="32.28515625" style="411" customWidth="1"/>
    <col min="3325" max="3325" width="10" style="411" customWidth="1"/>
    <col min="3326" max="3326" width="11" style="411" customWidth="1"/>
    <col min="3327" max="3327" width="11.140625" style="411" customWidth="1"/>
    <col min="3328" max="3328" width="13.42578125" style="411" customWidth="1"/>
    <col min="3329" max="3329" width="59.42578125" style="411" customWidth="1"/>
    <col min="3330" max="3330" width="19.7109375" style="411" customWidth="1"/>
    <col min="3331" max="3331" width="14.7109375" style="411" customWidth="1"/>
    <col min="3332" max="3579" width="9.140625" style="411"/>
    <col min="3580" max="3580" width="32.28515625" style="411" customWidth="1"/>
    <col min="3581" max="3581" width="10" style="411" customWidth="1"/>
    <col min="3582" max="3582" width="11" style="411" customWidth="1"/>
    <col min="3583" max="3583" width="11.140625" style="411" customWidth="1"/>
    <col min="3584" max="3584" width="13.42578125" style="411" customWidth="1"/>
    <col min="3585" max="3585" width="59.42578125" style="411" customWidth="1"/>
    <col min="3586" max="3586" width="19.7109375" style="411" customWidth="1"/>
    <col min="3587" max="3587" width="14.7109375" style="411" customWidth="1"/>
    <col min="3588" max="3835" width="9.140625" style="411"/>
    <col min="3836" max="3836" width="32.28515625" style="411" customWidth="1"/>
    <col min="3837" max="3837" width="10" style="411" customWidth="1"/>
    <col min="3838" max="3838" width="11" style="411" customWidth="1"/>
    <col min="3839" max="3839" width="11.140625" style="411" customWidth="1"/>
    <col min="3840" max="3840" width="13.42578125" style="411" customWidth="1"/>
    <col min="3841" max="3841" width="59.42578125" style="411" customWidth="1"/>
    <col min="3842" max="3842" width="19.7109375" style="411" customWidth="1"/>
    <col min="3843" max="3843" width="14.7109375" style="411" customWidth="1"/>
    <col min="3844" max="4091" width="9.140625" style="411"/>
    <col min="4092" max="4092" width="32.28515625" style="411" customWidth="1"/>
    <col min="4093" max="4093" width="10" style="411" customWidth="1"/>
    <col min="4094" max="4094" width="11" style="411" customWidth="1"/>
    <col min="4095" max="4095" width="11.140625" style="411" customWidth="1"/>
    <col min="4096" max="4096" width="13.42578125" style="411" customWidth="1"/>
    <col min="4097" max="4097" width="59.42578125" style="411" customWidth="1"/>
    <col min="4098" max="4098" width="19.7109375" style="411" customWidth="1"/>
    <col min="4099" max="4099" width="14.7109375" style="411" customWidth="1"/>
    <col min="4100" max="4347" width="9.140625" style="411"/>
    <col min="4348" max="4348" width="32.28515625" style="411" customWidth="1"/>
    <col min="4349" max="4349" width="10" style="411" customWidth="1"/>
    <col min="4350" max="4350" width="11" style="411" customWidth="1"/>
    <col min="4351" max="4351" width="11.140625" style="411" customWidth="1"/>
    <col min="4352" max="4352" width="13.42578125" style="411" customWidth="1"/>
    <col min="4353" max="4353" width="59.42578125" style="411" customWidth="1"/>
    <col min="4354" max="4354" width="19.7109375" style="411" customWidth="1"/>
    <col min="4355" max="4355" width="14.7109375" style="411" customWidth="1"/>
    <col min="4356" max="4603" width="9.140625" style="411"/>
    <col min="4604" max="4604" width="32.28515625" style="411" customWidth="1"/>
    <col min="4605" max="4605" width="10" style="411" customWidth="1"/>
    <col min="4606" max="4606" width="11" style="411" customWidth="1"/>
    <col min="4607" max="4607" width="11.140625" style="411" customWidth="1"/>
    <col min="4608" max="4608" width="13.42578125" style="411" customWidth="1"/>
    <col min="4609" max="4609" width="59.42578125" style="411" customWidth="1"/>
    <col min="4610" max="4610" width="19.7109375" style="411" customWidth="1"/>
    <col min="4611" max="4611" width="14.7109375" style="411" customWidth="1"/>
    <col min="4612" max="4859" width="9.140625" style="411"/>
    <col min="4860" max="4860" width="32.28515625" style="411" customWidth="1"/>
    <col min="4861" max="4861" width="10" style="411" customWidth="1"/>
    <col min="4862" max="4862" width="11" style="411" customWidth="1"/>
    <col min="4863" max="4863" width="11.140625" style="411" customWidth="1"/>
    <col min="4864" max="4864" width="13.42578125" style="411" customWidth="1"/>
    <col min="4865" max="4865" width="59.42578125" style="411" customWidth="1"/>
    <col min="4866" max="4866" width="19.7109375" style="411" customWidth="1"/>
    <col min="4867" max="4867" width="14.7109375" style="411" customWidth="1"/>
    <col min="4868" max="5115" width="9.140625" style="411"/>
    <col min="5116" max="5116" width="32.28515625" style="411" customWidth="1"/>
    <col min="5117" max="5117" width="10" style="411" customWidth="1"/>
    <col min="5118" max="5118" width="11" style="411" customWidth="1"/>
    <col min="5119" max="5119" width="11.140625" style="411" customWidth="1"/>
    <col min="5120" max="5120" width="13.42578125" style="411" customWidth="1"/>
    <col min="5121" max="5121" width="59.42578125" style="411" customWidth="1"/>
    <col min="5122" max="5122" width="19.7109375" style="411" customWidth="1"/>
    <col min="5123" max="5123" width="14.7109375" style="411" customWidth="1"/>
    <col min="5124" max="5371" width="9.140625" style="411"/>
    <col min="5372" max="5372" width="32.28515625" style="411" customWidth="1"/>
    <col min="5373" max="5373" width="10" style="411" customWidth="1"/>
    <col min="5374" max="5374" width="11" style="411" customWidth="1"/>
    <col min="5375" max="5375" width="11.140625" style="411" customWidth="1"/>
    <col min="5376" max="5376" width="13.42578125" style="411" customWidth="1"/>
    <col min="5377" max="5377" width="59.42578125" style="411" customWidth="1"/>
    <col min="5378" max="5378" width="19.7109375" style="411" customWidth="1"/>
    <col min="5379" max="5379" width="14.7109375" style="411" customWidth="1"/>
    <col min="5380" max="5627" width="9.140625" style="411"/>
    <col min="5628" max="5628" width="32.28515625" style="411" customWidth="1"/>
    <col min="5629" max="5629" width="10" style="411" customWidth="1"/>
    <col min="5630" max="5630" width="11" style="411" customWidth="1"/>
    <col min="5631" max="5631" width="11.140625" style="411" customWidth="1"/>
    <col min="5632" max="5632" width="13.42578125" style="411" customWidth="1"/>
    <col min="5633" max="5633" width="59.42578125" style="411" customWidth="1"/>
    <col min="5634" max="5634" width="19.7109375" style="411" customWidth="1"/>
    <col min="5635" max="5635" width="14.7109375" style="411" customWidth="1"/>
    <col min="5636" max="5883" width="9.140625" style="411"/>
    <col min="5884" max="5884" width="32.28515625" style="411" customWidth="1"/>
    <col min="5885" max="5885" width="10" style="411" customWidth="1"/>
    <col min="5886" max="5886" width="11" style="411" customWidth="1"/>
    <col min="5887" max="5887" width="11.140625" style="411" customWidth="1"/>
    <col min="5888" max="5888" width="13.42578125" style="411" customWidth="1"/>
    <col min="5889" max="5889" width="59.42578125" style="411" customWidth="1"/>
    <col min="5890" max="5890" width="19.7109375" style="411" customWidth="1"/>
    <col min="5891" max="5891" width="14.7109375" style="411" customWidth="1"/>
    <col min="5892" max="6139" width="9.140625" style="411"/>
    <col min="6140" max="6140" width="32.28515625" style="411" customWidth="1"/>
    <col min="6141" max="6141" width="10" style="411" customWidth="1"/>
    <col min="6142" max="6142" width="11" style="411" customWidth="1"/>
    <col min="6143" max="6143" width="11.140625" style="411" customWidth="1"/>
    <col min="6144" max="6144" width="13.42578125" style="411" customWidth="1"/>
    <col min="6145" max="6145" width="59.42578125" style="411" customWidth="1"/>
    <col min="6146" max="6146" width="19.7109375" style="411" customWidth="1"/>
    <col min="6147" max="6147" width="14.7109375" style="411" customWidth="1"/>
    <col min="6148" max="6395" width="9.140625" style="411"/>
    <col min="6396" max="6396" width="32.28515625" style="411" customWidth="1"/>
    <col min="6397" max="6397" width="10" style="411" customWidth="1"/>
    <col min="6398" max="6398" width="11" style="411" customWidth="1"/>
    <col min="6399" max="6399" width="11.140625" style="411" customWidth="1"/>
    <col min="6400" max="6400" width="13.42578125" style="411" customWidth="1"/>
    <col min="6401" max="6401" width="59.42578125" style="411" customWidth="1"/>
    <col min="6402" max="6402" width="19.7109375" style="411" customWidth="1"/>
    <col min="6403" max="6403" width="14.7109375" style="411" customWidth="1"/>
    <col min="6404" max="6651" width="9.140625" style="411"/>
    <col min="6652" max="6652" width="32.28515625" style="411" customWidth="1"/>
    <col min="6653" max="6653" width="10" style="411" customWidth="1"/>
    <col min="6654" max="6654" width="11" style="411" customWidth="1"/>
    <col min="6655" max="6655" width="11.140625" style="411" customWidth="1"/>
    <col min="6656" max="6656" width="13.42578125" style="411" customWidth="1"/>
    <col min="6657" max="6657" width="59.42578125" style="411" customWidth="1"/>
    <col min="6658" max="6658" width="19.7109375" style="411" customWidth="1"/>
    <col min="6659" max="6659" width="14.7109375" style="411" customWidth="1"/>
    <col min="6660" max="6907" width="9.140625" style="411"/>
    <col min="6908" max="6908" width="32.28515625" style="411" customWidth="1"/>
    <col min="6909" max="6909" width="10" style="411" customWidth="1"/>
    <col min="6910" max="6910" width="11" style="411" customWidth="1"/>
    <col min="6911" max="6911" width="11.140625" style="411" customWidth="1"/>
    <col min="6912" max="6912" width="13.42578125" style="411" customWidth="1"/>
    <col min="6913" max="6913" width="59.42578125" style="411" customWidth="1"/>
    <col min="6914" max="6914" width="19.7109375" style="411" customWidth="1"/>
    <col min="6915" max="6915" width="14.7109375" style="411" customWidth="1"/>
    <col min="6916" max="7163" width="9.140625" style="411"/>
    <col min="7164" max="7164" width="32.28515625" style="411" customWidth="1"/>
    <col min="7165" max="7165" width="10" style="411" customWidth="1"/>
    <col min="7166" max="7166" width="11" style="411" customWidth="1"/>
    <col min="7167" max="7167" width="11.140625" style="411" customWidth="1"/>
    <col min="7168" max="7168" width="13.42578125" style="411" customWidth="1"/>
    <col min="7169" max="7169" width="59.42578125" style="411" customWidth="1"/>
    <col min="7170" max="7170" width="19.7109375" style="411" customWidth="1"/>
    <col min="7171" max="7171" width="14.7109375" style="411" customWidth="1"/>
    <col min="7172" max="7419" width="9.140625" style="411"/>
    <col min="7420" max="7420" width="32.28515625" style="411" customWidth="1"/>
    <col min="7421" max="7421" width="10" style="411" customWidth="1"/>
    <col min="7422" max="7422" width="11" style="411" customWidth="1"/>
    <col min="7423" max="7423" width="11.140625" style="411" customWidth="1"/>
    <col min="7424" max="7424" width="13.42578125" style="411" customWidth="1"/>
    <col min="7425" max="7425" width="59.42578125" style="411" customWidth="1"/>
    <col min="7426" max="7426" width="19.7109375" style="411" customWidth="1"/>
    <col min="7427" max="7427" width="14.7109375" style="411" customWidth="1"/>
    <col min="7428" max="7675" width="9.140625" style="411"/>
    <col min="7676" max="7676" width="32.28515625" style="411" customWidth="1"/>
    <col min="7677" max="7677" width="10" style="411" customWidth="1"/>
    <col min="7678" max="7678" width="11" style="411" customWidth="1"/>
    <col min="7679" max="7679" width="11.140625" style="411" customWidth="1"/>
    <col min="7680" max="7680" width="13.42578125" style="411" customWidth="1"/>
    <col min="7681" max="7681" width="59.42578125" style="411" customWidth="1"/>
    <col min="7682" max="7682" width="19.7109375" style="411" customWidth="1"/>
    <col min="7683" max="7683" width="14.7109375" style="411" customWidth="1"/>
    <col min="7684" max="7931" width="9.140625" style="411"/>
    <col min="7932" max="7932" width="32.28515625" style="411" customWidth="1"/>
    <col min="7933" max="7933" width="10" style="411" customWidth="1"/>
    <col min="7934" max="7934" width="11" style="411" customWidth="1"/>
    <col min="7935" max="7935" width="11.140625" style="411" customWidth="1"/>
    <col min="7936" max="7936" width="13.42578125" style="411" customWidth="1"/>
    <col min="7937" max="7937" width="59.42578125" style="411" customWidth="1"/>
    <col min="7938" max="7938" width="19.7109375" style="411" customWidth="1"/>
    <col min="7939" max="7939" width="14.7109375" style="411" customWidth="1"/>
    <col min="7940" max="8187" width="9.140625" style="411"/>
    <col min="8188" max="8188" width="32.28515625" style="411" customWidth="1"/>
    <col min="8189" max="8189" width="10" style="411" customWidth="1"/>
    <col min="8190" max="8190" width="11" style="411" customWidth="1"/>
    <col min="8191" max="8191" width="11.140625" style="411" customWidth="1"/>
    <col min="8192" max="8192" width="13.42578125" style="411" customWidth="1"/>
    <col min="8193" max="8193" width="59.42578125" style="411" customWidth="1"/>
    <col min="8194" max="8194" width="19.7109375" style="411" customWidth="1"/>
    <col min="8195" max="8195" width="14.7109375" style="411" customWidth="1"/>
    <col min="8196" max="8443" width="9.140625" style="411"/>
    <col min="8444" max="8444" width="32.28515625" style="411" customWidth="1"/>
    <col min="8445" max="8445" width="10" style="411" customWidth="1"/>
    <col min="8446" max="8446" width="11" style="411" customWidth="1"/>
    <col min="8447" max="8447" width="11.140625" style="411" customWidth="1"/>
    <col min="8448" max="8448" width="13.42578125" style="411" customWidth="1"/>
    <col min="8449" max="8449" width="59.42578125" style="411" customWidth="1"/>
    <col min="8450" max="8450" width="19.7109375" style="411" customWidth="1"/>
    <col min="8451" max="8451" width="14.7109375" style="411" customWidth="1"/>
    <col min="8452" max="8699" width="9.140625" style="411"/>
    <col min="8700" max="8700" width="32.28515625" style="411" customWidth="1"/>
    <col min="8701" max="8701" width="10" style="411" customWidth="1"/>
    <col min="8702" max="8702" width="11" style="411" customWidth="1"/>
    <col min="8703" max="8703" width="11.140625" style="411" customWidth="1"/>
    <col min="8704" max="8704" width="13.42578125" style="411" customWidth="1"/>
    <col min="8705" max="8705" width="59.42578125" style="411" customWidth="1"/>
    <col min="8706" max="8706" width="19.7109375" style="411" customWidth="1"/>
    <col min="8707" max="8707" width="14.7109375" style="411" customWidth="1"/>
    <col min="8708" max="8955" width="9.140625" style="411"/>
    <col min="8956" max="8956" width="32.28515625" style="411" customWidth="1"/>
    <col min="8957" max="8957" width="10" style="411" customWidth="1"/>
    <col min="8958" max="8958" width="11" style="411" customWidth="1"/>
    <col min="8959" max="8959" width="11.140625" style="411" customWidth="1"/>
    <col min="8960" max="8960" width="13.42578125" style="411" customWidth="1"/>
    <col min="8961" max="8961" width="59.42578125" style="411" customWidth="1"/>
    <col min="8962" max="8962" width="19.7109375" style="411" customWidth="1"/>
    <col min="8963" max="8963" width="14.7109375" style="411" customWidth="1"/>
    <col min="8964" max="9211" width="9.140625" style="411"/>
    <col min="9212" max="9212" width="32.28515625" style="411" customWidth="1"/>
    <col min="9213" max="9213" width="10" style="411" customWidth="1"/>
    <col min="9214" max="9214" width="11" style="411" customWidth="1"/>
    <col min="9215" max="9215" width="11.140625" style="411" customWidth="1"/>
    <col min="9216" max="9216" width="13.42578125" style="411" customWidth="1"/>
    <col min="9217" max="9217" width="59.42578125" style="411" customWidth="1"/>
    <col min="9218" max="9218" width="19.7109375" style="411" customWidth="1"/>
    <col min="9219" max="9219" width="14.7109375" style="411" customWidth="1"/>
    <col min="9220" max="9467" width="9.140625" style="411"/>
    <col min="9468" max="9468" width="32.28515625" style="411" customWidth="1"/>
    <col min="9469" max="9469" width="10" style="411" customWidth="1"/>
    <col min="9470" max="9470" width="11" style="411" customWidth="1"/>
    <col min="9471" max="9471" width="11.140625" style="411" customWidth="1"/>
    <col min="9472" max="9472" width="13.42578125" style="411" customWidth="1"/>
    <col min="9473" max="9473" width="59.42578125" style="411" customWidth="1"/>
    <col min="9474" max="9474" width="19.7109375" style="411" customWidth="1"/>
    <col min="9475" max="9475" width="14.7109375" style="411" customWidth="1"/>
    <col min="9476" max="9723" width="9.140625" style="411"/>
    <col min="9724" max="9724" width="32.28515625" style="411" customWidth="1"/>
    <col min="9725" max="9725" width="10" style="411" customWidth="1"/>
    <col min="9726" max="9726" width="11" style="411" customWidth="1"/>
    <col min="9727" max="9727" width="11.140625" style="411" customWidth="1"/>
    <col min="9728" max="9728" width="13.42578125" style="411" customWidth="1"/>
    <col min="9729" max="9729" width="59.42578125" style="411" customWidth="1"/>
    <col min="9730" max="9730" width="19.7109375" style="411" customWidth="1"/>
    <col min="9731" max="9731" width="14.7109375" style="411" customWidth="1"/>
    <col min="9732" max="9979" width="9.140625" style="411"/>
    <col min="9980" max="9980" width="32.28515625" style="411" customWidth="1"/>
    <col min="9981" max="9981" width="10" style="411" customWidth="1"/>
    <col min="9982" max="9982" width="11" style="411" customWidth="1"/>
    <col min="9983" max="9983" width="11.140625" style="411" customWidth="1"/>
    <col min="9984" max="9984" width="13.42578125" style="411" customWidth="1"/>
    <col min="9985" max="9985" width="59.42578125" style="411" customWidth="1"/>
    <col min="9986" max="9986" width="19.7109375" style="411" customWidth="1"/>
    <col min="9987" max="9987" width="14.7109375" style="411" customWidth="1"/>
    <col min="9988" max="10235" width="9.140625" style="411"/>
    <col min="10236" max="10236" width="32.28515625" style="411" customWidth="1"/>
    <col min="10237" max="10237" width="10" style="411" customWidth="1"/>
    <col min="10238" max="10238" width="11" style="411" customWidth="1"/>
    <col min="10239" max="10239" width="11.140625" style="411" customWidth="1"/>
    <col min="10240" max="10240" width="13.42578125" style="411" customWidth="1"/>
    <col min="10241" max="10241" width="59.42578125" style="411" customWidth="1"/>
    <col min="10242" max="10242" width="19.7109375" style="411" customWidth="1"/>
    <col min="10243" max="10243" width="14.7109375" style="411" customWidth="1"/>
    <col min="10244" max="10491" width="9.140625" style="411"/>
    <col min="10492" max="10492" width="32.28515625" style="411" customWidth="1"/>
    <col min="10493" max="10493" width="10" style="411" customWidth="1"/>
    <col min="10494" max="10494" width="11" style="411" customWidth="1"/>
    <col min="10495" max="10495" width="11.140625" style="411" customWidth="1"/>
    <col min="10496" max="10496" width="13.42578125" style="411" customWidth="1"/>
    <col min="10497" max="10497" width="59.42578125" style="411" customWidth="1"/>
    <col min="10498" max="10498" width="19.7109375" style="411" customWidth="1"/>
    <col min="10499" max="10499" width="14.7109375" style="411" customWidth="1"/>
    <col min="10500" max="10747" width="9.140625" style="411"/>
    <col min="10748" max="10748" width="32.28515625" style="411" customWidth="1"/>
    <col min="10749" max="10749" width="10" style="411" customWidth="1"/>
    <col min="10750" max="10750" width="11" style="411" customWidth="1"/>
    <col min="10751" max="10751" width="11.140625" style="411" customWidth="1"/>
    <col min="10752" max="10752" width="13.42578125" style="411" customWidth="1"/>
    <col min="10753" max="10753" width="59.42578125" style="411" customWidth="1"/>
    <col min="10754" max="10754" width="19.7109375" style="411" customWidth="1"/>
    <col min="10755" max="10755" width="14.7109375" style="411" customWidth="1"/>
    <col min="10756" max="11003" width="9.140625" style="411"/>
    <col min="11004" max="11004" width="32.28515625" style="411" customWidth="1"/>
    <col min="11005" max="11005" width="10" style="411" customWidth="1"/>
    <col min="11006" max="11006" width="11" style="411" customWidth="1"/>
    <col min="11007" max="11007" width="11.140625" style="411" customWidth="1"/>
    <col min="11008" max="11008" width="13.42578125" style="411" customWidth="1"/>
    <col min="11009" max="11009" width="59.42578125" style="411" customWidth="1"/>
    <col min="11010" max="11010" width="19.7109375" style="411" customWidth="1"/>
    <col min="11011" max="11011" width="14.7109375" style="411" customWidth="1"/>
    <col min="11012" max="11259" width="9.140625" style="411"/>
    <col min="11260" max="11260" width="32.28515625" style="411" customWidth="1"/>
    <col min="11261" max="11261" width="10" style="411" customWidth="1"/>
    <col min="11262" max="11262" width="11" style="411" customWidth="1"/>
    <col min="11263" max="11263" width="11.140625" style="411" customWidth="1"/>
    <col min="11264" max="11264" width="13.42578125" style="411" customWidth="1"/>
    <col min="11265" max="11265" width="59.42578125" style="411" customWidth="1"/>
    <col min="11266" max="11266" width="19.7109375" style="411" customWidth="1"/>
    <col min="11267" max="11267" width="14.7109375" style="411" customWidth="1"/>
    <col min="11268" max="11515" width="9.140625" style="411"/>
    <col min="11516" max="11516" width="32.28515625" style="411" customWidth="1"/>
    <col min="11517" max="11517" width="10" style="411" customWidth="1"/>
    <col min="11518" max="11518" width="11" style="411" customWidth="1"/>
    <col min="11519" max="11519" width="11.140625" style="411" customWidth="1"/>
    <col min="11520" max="11520" width="13.42578125" style="411" customWidth="1"/>
    <col min="11521" max="11521" width="59.42578125" style="411" customWidth="1"/>
    <col min="11522" max="11522" width="19.7109375" style="411" customWidth="1"/>
    <col min="11523" max="11523" width="14.7109375" style="411" customWidth="1"/>
    <col min="11524" max="11771" width="9.140625" style="411"/>
    <col min="11772" max="11772" width="32.28515625" style="411" customWidth="1"/>
    <col min="11773" max="11773" width="10" style="411" customWidth="1"/>
    <col min="11774" max="11774" width="11" style="411" customWidth="1"/>
    <col min="11775" max="11775" width="11.140625" style="411" customWidth="1"/>
    <col min="11776" max="11776" width="13.42578125" style="411" customWidth="1"/>
    <col min="11777" max="11777" width="59.42578125" style="411" customWidth="1"/>
    <col min="11778" max="11778" width="19.7109375" style="411" customWidth="1"/>
    <col min="11779" max="11779" width="14.7109375" style="411" customWidth="1"/>
    <col min="11780" max="12027" width="9.140625" style="411"/>
    <col min="12028" max="12028" width="32.28515625" style="411" customWidth="1"/>
    <col min="12029" max="12029" width="10" style="411" customWidth="1"/>
    <col min="12030" max="12030" width="11" style="411" customWidth="1"/>
    <col min="12031" max="12031" width="11.140625" style="411" customWidth="1"/>
    <col min="12032" max="12032" width="13.42578125" style="411" customWidth="1"/>
    <col min="12033" max="12033" width="59.42578125" style="411" customWidth="1"/>
    <col min="12034" max="12034" width="19.7109375" style="411" customWidth="1"/>
    <col min="12035" max="12035" width="14.7109375" style="411" customWidth="1"/>
    <col min="12036" max="12283" width="9.140625" style="411"/>
    <col min="12284" max="12284" width="32.28515625" style="411" customWidth="1"/>
    <col min="12285" max="12285" width="10" style="411" customWidth="1"/>
    <col min="12286" max="12286" width="11" style="411" customWidth="1"/>
    <col min="12287" max="12287" width="11.140625" style="411" customWidth="1"/>
    <col min="12288" max="12288" width="13.42578125" style="411" customWidth="1"/>
    <col min="12289" max="12289" width="59.42578125" style="411" customWidth="1"/>
    <col min="12290" max="12290" width="19.7109375" style="411" customWidth="1"/>
    <col min="12291" max="12291" width="14.7109375" style="411" customWidth="1"/>
    <col min="12292" max="12539" width="9.140625" style="411"/>
    <col min="12540" max="12540" width="32.28515625" style="411" customWidth="1"/>
    <col min="12541" max="12541" width="10" style="411" customWidth="1"/>
    <col min="12542" max="12542" width="11" style="411" customWidth="1"/>
    <col min="12543" max="12543" width="11.140625" style="411" customWidth="1"/>
    <col min="12544" max="12544" width="13.42578125" style="411" customWidth="1"/>
    <col min="12545" max="12545" width="59.42578125" style="411" customWidth="1"/>
    <col min="12546" max="12546" width="19.7109375" style="411" customWidth="1"/>
    <col min="12547" max="12547" width="14.7109375" style="411" customWidth="1"/>
    <col min="12548" max="12795" width="9.140625" style="411"/>
    <col min="12796" max="12796" width="32.28515625" style="411" customWidth="1"/>
    <col min="12797" max="12797" width="10" style="411" customWidth="1"/>
    <col min="12798" max="12798" width="11" style="411" customWidth="1"/>
    <col min="12799" max="12799" width="11.140625" style="411" customWidth="1"/>
    <col min="12800" max="12800" width="13.42578125" style="411" customWidth="1"/>
    <col min="12801" max="12801" width="59.42578125" style="411" customWidth="1"/>
    <col min="12802" max="12802" width="19.7109375" style="411" customWidth="1"/>
    <col min="12803" max="12803" width="14.7109375" style="411" customWidth="1"/>
    <col min="12804" max="13051" width="9.140625" style="411"/>
    <col min="13052" max="13052" width="32.28515625" style="411" customWidth="1"/>
    <col min="13053" max="13053" width="10" style="411" customWidth="1"/>
    <col min="13054" max="13054" width="11" style="411" customWidth="1"/>
    <col min="13055" max="13055" width="11.140625" style="411" customWidth="1"/>
    <col min="13056" max="13056" width="13.42578125" style="411" customWidth="1"/>
    <col min="13057" max="13057" width="59.42578125" style="411" customWidth="1"/>
    <col min="13058" max="13058" width="19.7109375" style="411" customWidth="1"/>
    <col min="13059" max="13059" width="14.7109375" style="411" customWidth="1"/>
    <col min="13060" max="13307" width="9.140625" style="411"/>
    <col min="13308" max="13308" width="32.28515625" style="411" customWidth="1"/>
    <col min="13309" max="13309" width="10" style="411" customWidth="1"/>
    <col min="13310" max="13310" width="11" style="411" customWidth="1"/>
    <col min="13311" max="13311" width="11.140625" style="411" customWidth="1"/>
    <col min="13312" max="13312" width="13.42578125" style="411" customWidth="1"/>
    <col min="13313" max="13313" width="59.42578125" style="411" customWidth="1"/>
    <col min="13314" max="13314" width="19.7109375" style="411" customWidth="1"/>
    <col min="13315" max="13315" width="14.7109375" style="411" customWidth="1"/>
    <col min="13316" max="13563" width="9.140625" style="411"/>
    <col min="13564" max="13564" width="32.28515625" style="411" customWidth="1"/>
    <col min="13565" max="13565" width="10" style="411" customWidth="1"/>
    <col min="13566" max="13566" width="11" style="411" customWidth="1"/>
    <col min="13567" max="13567" width="11.140625" style="411" customWidth="1"/>
    <col min="13568" max="13568" width="13.42578125" style="411" customWidth="1"/>
    <col min="13569" max="13569" width="59.42578125" style="411" customWidth="1"/>
    <col min="13570" max="13570" width="19.7109375" style="411" customWidth="1"/>
    <col min="13571" max="13571" width="14.7109375" style="411" customWidth="1"/>
    <col min="13572" max="13819" width="9.140625" style="411"/>
    <col min="13820" max="13820" width="32.28515625" style="411" customWidth="1"/>
    <col min="13821" max="13821" width="10" style="411" customWidth="1"/>
    <col min="13822" max="13822" width="11" style="411" customWidth="1"/>
    <col min="13823" max="13823" width="11.140625" style="411" customWidth="1"/>
    <col min="13824" max="13824" width="13.42578125" style="411" customWidth="1"/>
    <col min="13825" max="13825" width="59.42578125" style="411" customWidth="1"/>
    <col min="13826" max="13826" width="19.7109375" style="411" customWidth="1"/>
    <col min="13827" max="13827" width="14.7109375" style="411" customWidth="1"/>
    <col min="13828" max="14075" width="9.140625" style="411"/>
    <col min="14076" max="14076" width="32.28515625" style="411" customWidth="1"/>
    <col min="14077" max="14077" width="10" style="411" customWidth="1"/>
    <col min="14078" max="14078" width="11" style="411" customWidth="1"/>
    <col min="14079" max="14079" width="11.140625" style="411" customWidth="1"/>
    <col min="14080" max="14080" width="13.42578125" style="411" customWidth="1"/>
    <col min="14081" max="14081" width="59.42578125" style="411" customWidth="1"/>
    <col min="14082" max="14082" width="19.7109375" style="411" customWidth="1"/>
    <col min="14083" max="14083" width="14.7109375" style="411" customWidth="1"/>
    <col min="14084" max="14331" width="9.140625" style="411"/>
    <col min="14332" max="14332" width="32.28515625" style="411" customWidth="1"/>
    <col min="14333" max="14333" width="10" style="411" customWidth="1"/>
    <col min="14334" max="14334" width="11" style="411" customWidth="1"/>
    <col min="14335" max="14335" width="11.140625" style="411" customWidth="1"/>
    <col min="14336" max="14336" width="13.42578125" style="411" customWidth="1"/>
    <col min="14337" max="14337" width="59.42578125" style="411" customWidth="1"/>
    <col min="14338" max="14338" width="19.7109375" style="411" customWidth="1"/>
    <col min="14339" max="14339" width="14.7109375" style="411" customWidth="1"/>
    <col min="14340" max="14587" width="9.140625" style="411"/>
    <col min="14588" max="14588" width="32.28515625" style="411" customWidth="1"/>
    <col min="14589" max="14589" width="10" style="411" customWidth="1"/>
    <col min="14590" max="14590" width="11" style="411" customWidth="1"/>
    <col min="14591" max="14591" width="11.140625" style="411" customWidth="1"/>
    <col min="14592" max="14592" width="13.42578125" style="411" customWidth="1"/>
    <col min="14593" max="14593" width="59.42578125" style="411" customWidth="1"/>
    <col min="14594" max="14594" width="19.7109375" style="411" customWidth="1"/>
    <col min="14595" max="14595" width="14.7109375" style="411" customWidth="1"/>
    <col min="14596" max="14843" width="9.140625" style="411"/>
    <col min="14844" max="14844" width="32.28515625" style="411" customWidth="1"/>
    <col min="14845" max="14845" width="10" style="411" customWidth="1"/>
    <col min="14846" max="14846" width="11" style="411" customWidth="1"/>
    <col min="14847" max="14847" width="11.140625" style="411" customWidth="1"/>
    <col min="14848" max="14848" width="13.42578125" style="411" customWidth="1"/>
    <col min="14849" max="14849" width="59.42578125" style="411" customWidth="1"/>
    <col min="14850" max="14850" width="19.7109375" style="411" customWidth="1"/>
    <col min="14851" max="14851" width="14.7109375" style="411" customWidth="1"/>
    <col min="14852" max="15099" width="9.140625" style="411"/>
    <col min="15100" max="15100" width="32.28515625" style="411" customWidth="1"/>
    <col min="15101" max="15101" width="10" style="411" customWidth="1"/>
    <col min="15102" max="15102" width="11" style="411" customWidth="1"/>
    <col min="15103" max="15103" width="11.140625" style="411" customWidth="1"/>
    <col min="15104" max="15104" width="13.42578125" style="411" customWidth="1"/>
    <col min="15105" max="15105" width="59.42578125" style="411" customWidth="1"/>
    <col min="15106" max="15106" width="19.7109375" style="411" customWidth="1"/>
    <col min="15107" max="15107" width="14.7109375" style="411" customWidth="1"/>
    <col min="15108" max="15355" width="9.140625" style="411"/>
    <col min="15356" max="15356" width="32.28515625" style="411" customWidth="1"/>
    <col min="15357" max="15357" width="10" style="411" customWidth="1"/>
    <col min="15358" max="15358" width="11" style="411" customWidth="1"/>
    <col min="15359" max="15359" width="11.140625" style="411" customWidth="1"/>
    <col min="15360" max="15360" width="13.42578125" style="411" customWidth="1"/>
    <col min="15361" max="15361" width="59.42578125" style="411" customWidth="1"/>
    <col min="15362" max="15362" width="19.7109375" style="411" customWidth="1"/>
    <col min="15363" max="15363" width="14.7109375" style="411" customWidth="1"/>
    <col min="15364" max="15611" width="9.140625" style="411"/>
    <col min="15612" max="15612" width="32.28515625" style="411" customWidth="1"/>
    <col min="15613" max="15613" width="10" style="411" customWidth="1"/>
    <col min="15614" max="15614" width="11" style="411" customWidth="1"/>
    <col min="15615" max="15615" width="11.140625" style="411" customWidth="1"/>
    <col min="15616" max="15616" width="13.42578125" style="411" customWidth="1"/>
    <col min="15617" max="15617" width="59.42578125" style="411" customWidth="1"/>
    <col min="15618" max="15618" width="19.7109375" style="411" customWidth="1"/>
    <col min="15619" max="15619" width="14.7109375" style="411" customWidth="1"/>
    <col min="15620" max="15867" width="9.140625" style="411"/>
    <col min="15868" max="15868" width="32.28515625" style="411" customWidth="1"/>
    <col min="15869" max="15869" width="10" style="411" customWidth="1"/>
    <col min="15870" max="15870" width="11" style="411" customWidth="1"/>
    <col min="15871" max="15871" width="11.140625" style="411" customWidth="1"/>
    <col min="15872" max="15872" width="13.42578125" style="411" customWidth="1"/>
    <col min="15873" max="15873" width="59.42578125" style="411" customWidth="1"/>
    <col min="15874" max="15874" width="19.7109375" style="411" customWidth="1"/>
    <col min="15875" max="15875" width="14.7109375" style="411" customWidth="1"/>
    <col min="15876" max="16123" width="9.140625" style="411"/>
    <col min="16124" max="16124" width="32.28515625" style="411" customWidth="1"/>
    <col min="16125" max="16125" width="10" style="411" customWidth="1"/>
    <col min="16126" max="16126" width="11" style="411" customWidth="1"/>
    <col min="16127" max="16127" width="11.140625" style="411" customWidth="1"/>
    <col min="16128" max="16128" width="13.42578125" style="411" customWidth="1"/>
    <col min="16129" max="16129" width="59.42578125" style="411" customWidth="1"/>
    <col min="16130" max="16130" width="19.7109375" style="411" customWidth="1"/>
    <col min="16131" max="16131" width="14.7109375" style="411" customWidth="1"/>
    <col min="16132" max="16384" width="9.140625" style="411"/>
  </cols>
  <sheetData>
    <row r="1" spans="1:9" s="404" customFormat="1" ht="15" customHeight="1" x14ac:dyDescent="0.3">
      <c r="A1" s="403" t="s">
        <v>373</v>
      </c>
      <c r="D1" s="403"/>
      <c r="E1" s="403"/>
    </row>
    <row r="2" spans="1:9" s="404" customFormat="1" ht="15" customHeight="1" x14ac:dyDescent="0.3">
      <c r="A2" s="403" t="s">
        <v>374</v>
      </c>
      <c r="D2" s="403"/>
      <c r="E2" s="403"/>
    </row>
    <row r="3" spans="1:9" s="404" customFormat="1" ht="15" customHeight="1" x14ac:dyDescent="0.3">
      <c r="A3" s="403" t="str">
        <f>'[3]BYDEPT-adj'!A2</f>
        <v>January 1-December 31, 2015</v>
      </c>
      <c r="D3" s="403"/>
      <c r="E3" s="403"/>
    </row>
    <row r="4" spans="1:9" s="404" customFormat="1" ht="15" customHeight="1" x14ac:dyDescent="0.3">
      <c r="A4" s="403" t="s">
        <v>308</v>
      </c>
    </row>
    <row r="5" spans="1:9" s="404" customFormat="1" ht="15" customHeight="1" x14ac:dyDescent="0.3">
      <c r="A5" s="405" t="s">
        <v>2</v>
      </c>
      <c r="B5" s="405" t="s">
        <v>214</v>
      </c>
      <c r="C5" s="405" t="s">
        <v>215</v>
      </c>
      <c r="D5" s="406" t="s">
        <v>45</v>
      </c>
      <c r="E5" s="407" t="s">
        <v>310</v>
      </c>
      <c r="I5" s="408"/>
    </row>
    <row r="6" spans="1:9" ht="16.5" customHeight="1" x14ac:dyDescent="0.3">
      <c r="A6" s="409"/>
      <c r="B6" s="409"/>
      <c r="C6" s="409"/>
      <c r="D6" s="410"/>
      <c r="E6" s="407"/>
      <c r="I6" s="408"/>
    </row>
    <row r="7" spans="1:9" ht="16.5" customHeight="1" x14ac:dyDescent="0.3">
      <c r="A7" s="412" t="s">
        <v>374</v>
      </c>
      <c r="B7" s="413">
        <f>B8+B21</f>
        <v>-412394</v>
      </c>
      <c r="C7" s="413">
        <f>C8+C21</f>
        <v>412394</v>
      </c>
      <c r="D7" s="413">
        <f>D8+D21</f>
        <v>0</v>
      </c>
      <c r="E7" s="414"/>
      <c r="I7" s="408"/>
    </row>
    <row r="8" spans="1:9" ht="16.5" customHeight="1" x14ac:dyDescent="0.3">
      <c r="A8" s="415" t="s">
        <v>312</v>
      </c>
      <c r="B8" s="413">
        <f>B9+B13</f>
        <v>0</v>
      </c>
      <c r="C8" s="413">
        <f t="shared" ref="C8:D8" si="0">C9+C13</f>
        <v>412394</v>
      </c>
      <c r="D8" s="413">
        <f t="shared" si="0"/>
        <v>412394</v>
      </c>
      <c r="E8" s="414"/>
      <c r="I8" s="408"/>
    </row>
    <row r="9" spans="1:9" ht="16.5" customHeight="1" x14ac:dyDescent="0.3">
      <c r="A9" s="416" t="s">
        <v>375</v>
      </c>
      <c r="B9" s="417">
        <f>B11</f>
        <v>0</v>
      </c>
      <c r="C9" s="417">
        <f t="shared" ref="C9:D9" si="1">C11</f>
        <v>-318549</v>
      </c>
      <c r="D9" s="417">
        <f t="shared" si="1"/>
        <v>-318549</v>
      </c>
      <c r="E9" s="418"/>
      <c r="I9" s="408"/>
    </row>
    <row r="10" spans="1:9" ht="16.5" customHeight="1" x14ac:dyDescent="0.3">
      <c r="A10" s="419" t="s">
        <v>314</v>
      </c>
      <c r="B10" s="420"/>
      <c r="C10" s="420"/>
      <c r="D10" s="420"/>
      <c r="E10" s="418"/>
      <c r="I10" s="408"/>
    </row>
    <row r="11" spans="1:9" ht="66" customHeight="1" x14ac:dyDescent="0.3">
      <c r="A11" s="421" t="s">
        <v>323</v>
      </c>
      <c r="B11" s="420"/>
      <c r="C11" s="420">
        <v>-318549</v>
      </c>
      <c r="D11" s="420">
        <f>SUM(B11:C11)</f>
        <v>-318549</v>
      </c>
      <c r="E11" s="422" t="s">
        <v>376</v>
      </c>
      <c r="I11" s="408"/>
    </row>
    <row r="12" spans="1:9" ht="16.5" customHeight="1" x14ac:dyDescent="0.3">
      <c r="A12" s="423"/>
      <c r="B12" s="420"/>
      <c r="C12" s="420"/>
      <c r="D12" s="420"/>
      <c r="E12" s="418"/>
      <c r="I12" s="408"/>
    </row>
    <row r="13" spans="1:9" ht="16.5" customHeight="1" x14ac:dyDescent="0.3">
      <c r="A13" s="424" t="s">
        <v>323</v>
      </c>
      <c r="B13" s="413">
        <f>B15+B19+B18</f>
        <v>0</v>
      </c>
      <c r="C13" s="413">
        <f t="shared" ref="C13:D13" si="2">C15+C19+C18</f>
        <v>730943</v>
      </c>
      <c r="D13" s="413">
        <f t="shared" si="2"/>
        <v>730943</v>
      </c>
      <c r="E13" s="414"/>
      <c r="I13" s="408"/>
    </row>
    <row r="14" spans="1:9" ht="16.5" customHeight="1" x14ac:dyDescent="0.3">
      <c r="A14" s="419" t="s">
        <v>314</v>
      </c>
      <c r="B14" s="425"/>
      <c r="C14" s="425"/>
      <c r="D14" s="425"/>
      <c r="E14" s="414"/>
      <c r="I14" s="408"/>
    </row>
    <row r="15" spans="1:9" ht="105" customHeight="1" x14ac:dyDescent="0.3">
      <c r="A15" s="426" t="s">
        <v>377</v>
      </c>
      <c r="B15" s="420"/>
      <c r="C15" s="420">
        <v>-1087606</v>
      </c>
      <c r="D15" s="420">
        <f>SUM(B15:C15)</f>
        <v>-1087606</v>
      </c>
      <c r="E15" s="427" t="s">
        <v>378</v>
      </c>
      <c r="I15" s="411" t="s">
        <v>379</v>
      </c>
    </row>
    <row r="16" spans="1:9" ht="16.5" customHeight="1" x14ac:dyDescent="0.3">
      <c r="A16" s="428"/>
      <c r="B16" s="429"/>
      <c r="C16" s="429"/>
      <c r="D16" s="429"/>
      <c r="E16" s="430"/>
    </row>
    <row r="17" spans="1:5" ht="16.5" hidden="1" customHeight="1" x14ac:dyDescent="0.3">
      <c r="A17" s="419" t="s">
        <v>358</v>
      </c>
      <c r="B17" s="429"/>
      <c r="C17" s="429"/>
      <c r="D17" s="429"/>
      <c r="E17" s="430"/>
    </row>
    <row r="18" spans="1:5" ht="72.75" hidden="1" customHeight="1" x14ac:dyDescent="0.3">
      <c r="A18" s="421" t="s">
        <v>375</v>
      </c>
      <c r="B18" s="431"/>
      <c r="C18" s="431">
        <v>318549</v>
      </c>
      <c r="D18" s="431">
        <f>SUM(B18:C18)</f>
        <v>318549</v>
      </c>
      <c r="E18" s="430" t="s">
        <v>376</v>
      </c>
    </row>
    <row r="19" spans="1:5" ht="61.5" hidden="1" customHeight="1" x14ac:dyDescent="0.3">
      <c r="A19" s="421" t="s">
        <v>380</v>
      </c>
      <c r="B19" s="431"/>
      <c r="C19" s="431">
        <v>1500000</v>
      </c>
      <c r="D19" s="431">
        <f>SUM(B19:C19)</f>
        <v>1500000</v>
      </c>
      <c r="E19" s="432" t="s">
        <v>381</v>
      </c>
    </row>
    <row r="20" spans="1:5" ht="16.5" hidden="1" customHeight="1" x14ac:dyDescent="0.3">
      <c r="A20" s="428"/>
      <c r="B20" s="429"/>
      <c r="C20" s="429"/>
      <c r="D20" s="429"/>
      <c r="E20" s="430"/>
    </row>
    <row r="21" spans="1:5" ht="15.75" hidden="1" customHeight="1" x14ac:dyDescent="0.3">
      <c r="A21" s="433" t="s">
        <v>364</v>
      </c>
      <c r="B21" s="434">
        <f>B22+B26</f>
        <v>-412394</v>
      </c>
      <c r="C21" s="434">
        <f t="shared" ref="C21:D21" si="3">C22+C26</f>
        <v>0</v>
      </c>
      <c r="D21" s="434">
        <f t="shared" si="3"/>
        <v>-412394</v>
      </c>
      <c r="E21" s="432"/>
    </row>
    <row r="22" spans="1:5" ht="17.25" customHeight="1" x14ac:dyDescent="0.3">
      <c r="A22" s="435" t="s">
        <v>382</v>
      </c>
      <c r="B22" s="436">
        <f>SUM(B24:B24)</f>
        <v>1087606</v>
      </c>
      <c r="C22" s="437">
        <f>SUM(C24:C24)</f>
        <v>0</v>
      </c>
      <c r="D22" s="436">
        <f>SUM(D24:D24)</f>
        <v>1087606</v>
      </c>
      <c r="E22" s="430"/>
    </row>
    <row r="23" spans="1:5" ht="18" customHeight="1" x14ac:dyDescent="0.3">
      <c r="A23" s="419" t="s">
        <v>383</v>
      </c>
      <c r="B23" s="438"/>
      <c r="C23" s="438"/>
      <c r="D23" s="438"/>
      <c r="E23" s="430"/>
    </row>
    <row r="24" spans="1:5" s="439" customFormat="1" ht="103.5" customHeight="1" x14ac:dyDescent="0.3">
      <c r="A24" s="426" t="s">
        <v>384</v>
      </c>
      <c r="B24" s="438">
        <v>1087606</v>
      </c>
      <c r="C24" s="438"/>
      <c r="D24" s="438">
        <f>SUM(B24:C24)</f>
        <v>1087606</v>
      </c>
      <c r="E24" s="427" t="s">
        <v>385</v>
      </c>
    </row>
    <row r="25" spans="1:5" s="439" customFormat="1" ht="16.5" customHeight="1" x14ac:dyDescent="0.3">
      <c r="A25" s="426"/>
      <c r="B25" s="438"/>
      <c r="C25" s="438"/>
      <c r="D25" s="438"/>
      <c r="E25" s="427"/>
    </row>
    <row r="26" spans="1:5" s="439" customFormat="1" ht="16.5" customHeight="1" x14ac:dyDescent="0.3">
      <c r="A26" s="416" t="s">
        <v>386</v>
      </c>
      <c r="B26" s="440">
        <f>B28</f>
        <v>-1500000</v>
      </c>
      <c r="C26" s="440">
        <f t="shared" ref="C26:D26" si="4">C28</f>
        <v>0</v>
      </c>
      <c r="D26" s="440">
        <f t="shared" si="4"/>
        <v>-1500000</v>
      </c>
      <c r="E26" s="427"/>
    </row>
    <row r="27" spans="1:5" s="439" customFormat="1" ht="16.5" customHeight="1" x14ac:dyDescent="0.3">
      <c r="A27" s="419" t="s">
        <v>314</v>
      </c>
      <c r="B27" s="438"/>
      <c r="C27" s="438"/>
      <c r="D27" s="438"/>
      <c r="E27" s="427"/>
    </row>
    <row r="28" spans="1:5" s="439" customFormat="1" ht="55.5" customHeight="1" x14ac:dyDescent="0.3">
      <c r="A28" s="426" t="s">
        <v>196</v>
      </c>
      <c r="B28" s="441">
        <v>-1500000</v>
      </c>
      <c r="C28" s="438"/>
      <c r="D28" s="438">
        <f>SUM(B28:C28)</f>
        <v>-1500000</v>
      </c>
      <c r="E28" s="432" t="s">
        <v>381</v>
      </c>
    </row>
    <row r="29" spans="1:5" s="439" customFormat="1" ht="16.5" customHeight="1" x14ac:dyDescent="0.3">
      <c r="A29" s="426"/>
      <c r="B29" s="438"/>
      <c r="C29" s="438"/>
      <c r="D29" s="438"/>
      <c r="E29" s="427"/>
    </row>
    <row r="30" spans="1:5" ht="22.5" customHeight="1" thickBot="1" x14ac:dyDescent="0.35">
      <c r="A30" s="442" t="s">
        <v>45</v>
      </c>
      <c r="B30" s="443">
        <f>B21+B8</f>
        <v>-412394</v>
      </c>
      <c r="C30" s="443">
        <f>C21+C8</f>
        <v>412394</v>
      </c>
      <c r="D30" s="443">
        <f>D21+D8</f>
        <v>0</v>
      </c>
      <c r="E30" s="444"/>
    </row>
    <row r="31" spans="1:5" ht="17.25" thickTop="1" x14ac:dyDescent="0.3"/>
    <row r="36" spans="5:5" x14ac:dyDescent="0.3">
      <c r="E36" s="445"/>
    </row>
    <row r="41" spans="5:5" x14ac:dyDescent="0.3">
      <c r="E41" s="445"/>
    </row>
  </sheetData>
  <mergeCells count="5">
    <mergeCell ref="A5:A6"/>
    <mergeCell ref="B5:B6"/>
    <mergeCell ref="C5:C6"/>
    <mergeCell ref="D5:D6"/>
    <mergeCell ref="E5:E6"/>
  </mergeCells>
  <printOptions gridLines="1"/>
  <pageMargins left="0.84" right="0.35" top="1.17" bottom="0.34" header="0.5" footer="0.2"/>
  <pageSetup paperSize="9" scale="74" orientation="portrait" r:id="rId1"/>
  <headerFooter>
    <oddHeader>&amp;R&amp;"Arial,Bold"ANNEX A-3</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B339"/>
  <sheetViews>
    <sheetView zoomScale="112" zoomScaleNormal="112" workbookViewId="0">
      <pane xSplit="1" ySplit="6" topLeftCell="B89" activePane="bottomRight" state="frozen"/>
      <selection pane="topRight" activeCell="B1" sqref="B1"/>
      <selection pane="bottomLeft" activeCell="A7" sqref="A7"/>
      <selection pane="bottomRight" activeCell="F106" sqref="F105:F106"/>
    </sheetView>
  </sheetViews>
  <sheetFormatPr defaultRowHeight="12.75" x14ac:dyDescent="0.2"/>
  <cols>
    <col min="1" max="1" width="16.140625" style="230" customWidth="1"/>
    <col min="2" max="2" width="12.42578125" style="230" customWidth="1"/>
    <col min="3" max="3" width="12.140625" style="230" customWidth="1"/>
    <col min="4" max="4" width="13.28515625" style="230" customWidth="1"/>
    <col min="5" max="5" width="12.7109375" style="230" customWidth="1"/>
    <col min="6" max="6" width="11.28515625" style="230" customWidth="1"/>
    <col min="7" max="7" width="11.85546875" style="230" customWidth="1"/>
    <col min="8" max="8" width="11.7109375" style="230" customWidth="1"/>
    <col min="9" max="9" width="12.7109375" style="230" customWidth="1"/>
    <col min="10" max="16384" width="9.140625" style="109"/>
  </cols>
  <sheetData>
    <row r="1" spans="1:9" s="239" customFormat="1" x14ac:dyDescent="0.2">
      <c r="A1" s="238" t="str">
        <f>'[2]all sources'!A1</f>
        <v>CY 2016 ALLOTMENT RELEASES</v>
      </c>
      <c r="B1" s="238"/>
      <c r="C1" s="238"/>
      <c r="D1" s="238"/>
      <c r="I1" s="240"/>
    </row>
    <row r="2" spans="1:9" s="239" customFormat="1" x14ac:dyDescent="0.2">
      <c r="A2" s="234" t="s">
        <v>220</v>
      </c>
      <c r="B2" s="234"/>
      <c r="C2" s="234"/>
      <c r="D2" s="234"/>
    </row>
    <row r="3" spans="1:9" s="239" customFormat="1" x14ac:dyDescent="0.2">
      <c r="A3" s="234" t="str">
        <f>[1]BYDEPT!$A$2</f>
        <v>JANUARY 1- DECEMBER 31, 2016</v>
      </c>
      <c r="B3" s="238"/>
      <c r="C3" s="238"/>
      <c r="D3" s="238"/>
    </row>
    <row r="4" spans="1:9" s="239" customFormat="1" x14ac:dyDescent="0.2">
      <c r="A4" s="238" t="s">
        <v>1</v>
      </c>
      <c r="B4" s="241"/>
      <c r="C4" s="242"/>
      <c r="D4" s="242"/>
    </row>
    <row r="5" spans="1:9" ht="30.75" customHeight="1" x14ac:dyDescent="0.2">
      <c r="A5" s="386" t="s">
        <v>2</v>
      </c>
      <c r="B5" s="388" t="s">
        <v>221</v>
      </c>
      <c r="C5" s="388"/>
      <c r="D5" s="389"/>
      <c r="E5" s="390" t="s">
        <v>222</v>
      </c>
      <c r="F5" s="392" t="s">
        <v>223</v>
      </c>
      <c r="G5" s="385" t="s">
        <v>224</v>
      </c>
      <c r="H5" s="385"/>
      <c r="I5" s="385" t="s">
        <v>225</v>
      </c>
    </row>
    <row r="6" spans="1:9" ht="39.75" customHeight="1" x14ac:dyDescent="0.2">
      <c r="A6" s="387"/>
      <c r="B6" s="243" t="s">
        <v>226</v>
      </c>
      <c r="C6" s="244" t="s">
        <v>227</v>
      </c>
      <c r="D6" s="245" t="s">
        <v>228</v>
      </c>
      <c r="E6" s="391"/>
      <c r="F6" s="392"/>
      <c r="G6" s="244" t="s">
        <v>218</v>
      </c>
      <c r="H6" s="244" t="s">
        <v>219</v>
      </c>
      <c r="I6" s="385"/>
    </row>
    <row r="7" spans="1:9" ht="15" customHeight="1" x14ac:dyDescent="0.2">
      <c r="A7" s="246" t="s">
        <v>229</v>
      </c>
      <c r="B7" s="246">
        <f>'[2]NEW GAA'!E7</f>
        <v>12867183</v>
      </c>
      <c r="C7" s="247">
        <f>'[2]NEW GAA'!AR7</f>
        <v>623453</v>
      </c>
      <c r="D7" s="248">
        <f t="shared" ref="D7:D12" si="0">SUM(B7:C7)</f>
        <v>13490636</v>
      </c>
      <c r="E7" s="44">
        <f>[2]AUTO!BA7</f>
        <v>369916</v>
      </c>
      <c r="F7" s="74">
        <f>[2]UF!AF7</f>
        <v>0</v>
      </c>
      <c r="G7" s="74">
        <f>'[2]CONT-RA10651'!AP7</f>
        <v>0</v>
      </c>
      <c r="H7" s="249">
        <f>'[2]CONT-RA10651'!AO7</f>
        <v>0</v>
      </c>
      <c r="I7" s="74">
        <f>SUM(D7:H7)</f>
        <v>13860552</v>
      </c>
    </row>
    <row r="8" spans="1:9" ht="14.25" customHeight="1" x14ac:dyDescent="0.2">
      <c r="A8" s="18" t="s">
        <v>230</v>
      </c>
      <c r="B8" s="18">
        <f>'[2]NEW GAA'!E8</f>
        <v>2712204</v>
      </c>
      <c r="C8" s="44">
        <f>'[2]NEW GAA'!AR8</f>
        <v>208864</v>
      </c>
      <c r="D8" s="158">
        <f t="shared" si="0"/>
        <v>2921068</v>
      </c>
      <c r="E8" s="44">
        <f>[2]AUTO!BA8</f>
        <v>37420</v>
      </c>
      <c r="F8" s="74">
        <f>[2]UF!AF8</f>
        <v>0</v>
      </c>
      <c r="G8" s="74">
        <f>'[2]CONT-RA10651'!AP8</f>
        <v>0</v>
      </c>
      <c r="H8" s="74">
        <f>'[2]CONT-RA10651'!AO8</f>
        <v>0</v>
      </c>
      <c r="I8" s="74">
        <f t="shared" ref="I8:I72" si="1">SUM(D8:H8)</f>
        <v>2958488</v>
      </c>
    </row>
    <row r="9" spans="1:9" x14ac:dyDescent="0.2">
      <c r="A9" s="18" t="s">
        <v>231</v>
      </c>
      <c r="B9" s="18">
        <f>'[2]NEW GAA'!E9</f>
        <v>299659</v>
      </c>
      <c r="C9" s="44">
        <f>'[2]NEW GAA'!AR9</f>
        <v>13760</v>
      </c>
      <c r="D9" s="158">
        <f t="shared" si="0"/>
        <v>313419</v>
      </c>
      <c r="E9" s="44">
        <f>[2]AUTO!BA9</f>
        <v>4722</v>
      </c>
      <c r="F9" s="74">
        <f>[2]UF!AF9</f>
        <v>0</v>
      </c>
      <c r="G9" s="74">
        <f>'[2]CONT-RA10651'!AP9</f>
        <v>0</v>
      </c>
      <c r="H9" s="74">
        <f>'[2]CONT-RA10651'!AO9</f>
        <v>0</v>
      </c>
      <c r="I9" s="74">
        <f t="shared" si="1"/>
        <v>318141</v>
      </c>
    </row>
    <row r="10" spans="1:9" x14ac:dyDescent="0.2">
      <c r="A10" s="18" t="s">
        <v>232</v>
      </c>
      <c r="B10" s="18">
        <f>'[2]NEW GAA'!E10</f>
        <v>10006430</v>
      </c>
      <c r="C10" s="44">
        <f>'[2]NEW GAA'!AR10</f>
        <v>958909</v>
      </c>
      <c r="D10" s="158">
        <f t="shared" si="0"/>
        <v>10965339</v>
      </c>
      <c r="E10" s="44">
        <f>[2]AUTO!BA10</f>
        <v>305857</v>
      </c>
      <c r="F10" s="74">
        <f>[2]UF!AF10</f>
        <v>0</v>
      </c>
      <c r="G10" s="74">
        <f>'[2]CONT-RA10651'!AP10</f>
        <v>0</v>
      </c>
      <c r="H10" s="74">
        <f>'[2]CONT-RA10651'!AO10</f>
        <v>0</v>
      </c>
      <c r="I10" s="74">
        <f t="shared" si="1"/>
        <v>11271196</v>
      </c>
    </row>
    <row r="11" spans="1:9" x14ac:dyDescent="0.2">
      <c r="A11" s="18" t="s">
        <v>233</v>
      </c>
      <c r="B11" s="18">
        <f>'[2]NEW GAA'!E11</f>
        <v>41022575</v>
      </c>
      <c r="C11" s="44">
        <f>'[2]NEW GAA'!AR11</f>
        <v>3269190</v>
      </c>
      <c r="D11" s="158">
        <f t="shared" si="0"/>
        <v>44291765</v>
      </c>
      <c r="E11" s="44">
        <f>[2]AUTO!BA11</f>
        <v>571798</v>
      </c>
      <c r="F11" s="74">
        <f>[2]UF!AF11</f>
        <v>0</v>
      </c>
      <c r="G11" s="74">
        <f>'[2]CONT-RA10651'!B11</f>
        <v>266500</v>
      </c>
      <c r="H11" s="74">
        <f>'[2]CONT-RA10651'!AO11</f>
        <v>841209</v>
      </c>
      <c r="I11" s="74">
        <f t="shared" si="1"/>
        <v>45971272</v>
      </c>
    </row>
    <row r="12" spans="1:9" x14ac:dyDescent="0.2">
      <c r="A12" s="18" t="s">
        <v>234</v>
      </c>
      <c r="B12" s="18">
        <f>'[2]NEW GAA'!E12</f>
        <v>1906851</v>
      </c>
      <c r="C12" s="44">
        <f>'[2]NEW GAA'!AR12</f>
        <v>92355</v>
      </c>
      <c r="D12" s="158">
        <f t="shared" si="0"/>
        <v>1999206</v>
      </c>
      <c r="E12" s="44">
        <f>[2]AUTO!BA12</f>
        <v>756141</v>
      </c>
      <c r="F12" s="74">
        <f>[2]UF!AF12</f>
        <v>0</v>
      </c>
      <c r="G12" s="74"/>
      <c r="H12" s="74">
        <f>'[2]CONT-RA10651'!AO12</f>
        <v>0</v>
      </c>
      <c r="I12" s="74">
        <f t="shared" si="1"/>
        <v>2755347</v>
      </c>
    </row>
    <row r="13" spans="1:9" x14ac:dyDescent="0.2">
      <c r="A13" s="74" t="s">
        <v>235</v>
      </c>
      <c r="B13" s="18">
        <f t="shared" ref="B13:H13" si="2">SUM(B14:B15)</f>
        <v>326157537</v>
      </c>
      <c r="C13" s="44">
        <f t="shared" si="2"/>
        <v>34020272</v>
      </c>
      <c r="D13" s="158">
        <f t="shared" si="2"/>
        <v>360177809</v>
      </c>
      <c r="E13" s="44">
        <f t="shared" si="2"/>
        <v>24593853</v>
      </c>
      <c r="F13" s="74">
        <f t="shared" si="2"/>
        <v>0</v>
      </c>
      <c r="G13" s="74">
        <f t="shared" si="2"/>
        <v>877470</v>
      </c>
      <c r="H13" s="74">
        <f t="shared" si="2"/>
        <v>500000</v>
      </c>
      <c r="I13" s="74">
        <f t="shared" si="1"/>
        <v>386149132</v>
      </c>
    </row>
    <row r="14" spans="1:9" hidden="1" x14ac:dyDescent="0.2">
      <c r="A14" s="74" t="s">
        <v>236</v>
      </c>
      <c r="B14" s="18">
        <f>'[2]NEW GAA'!E14</f>
        <v>60888746</v>
      </c>
      <c r="C14" s="44">
        <f>'[2]NEW GAA'!AR14</f>
        <v>1052064</v>
      </c>
      <c r="D14" s="158">
        <f t="shared" ref="D14:D20" si="3">SUM(B14:C14)</f>
        <v>61940810</v>
      </c>
      <c r="E14" s="44">
        <f>[2]AUTO!BA14</f>
        <v>861033</v>
      </c>
      <c r="F14" s="74">
        <f>[2]UF!AF14</f>
        <v>0</v>
      </c>
      <c r="G14" s="74">
        <f>'[2]CONT-RA10651'!B14</f>
        <v>877470</v>
      </c>
      <c r="H14" s="74">
        <f>'[2]CONT-RA10651'!AO14</f>
        <v>500000</v>
      </c>
      <c r="I14" s="74">
        <f t="shared" si="1"/>
        <v>64179313</v>
      </c>
    </row>
    <row r="15" spans="1:9" hidden="1" x14ac:dyDescent="0.2">
      <c r="A15" s="74" t="s">
        <v>237</v>
      </c>
      <c r="B15" s="18">
        <f>'[2]NEW GAA'!E15</f>
        <v>265268791</v>
      </c>
      <c r="C15" s="44">
        <f>'[2]NEW GAA'!AR15</f>
        <v>32968208</v>
      </c>
      <c r="D15" s="158">
        <f t="shared" si="3"/>
        <v>298236999</v>
      </c>
      <c r="E15" s="44">
        <f>[2]AUTO!BA15</f>
        <v>23732820</v>
      </c>
      <c r="F15" s="74">
        <f>[2]UF!AF15</f>
        <v>0</v>
      </c>
      <c r="G15" s="74">
        <f>'[2]CONT-RA10651'!B15</f>
        <v>0</v>
      </c>
      <c r="H15" s="74">
        <f>'[2]CONT-RA10651'!AO15</f>
        <v>0</v>
      </c>
      <c r="I15" s="74">
        <f t="shared" si="1"/>
        <v>321969819</v>
      </c>
    </row>
    <row r="16" spans="1:9" ht="13.5" customHeight="1" x14ac:dyDescent="0.2">
      <c r="A16" s="74" t="s">
        <v>238</v>
      </c>
      <c r="B16" s="18">
        <f>'[2]NEW GAA'!E16</f>
        <v>45392073</v>
      </c>
      <c r="C16" s="44">
        <f>'[2]NEW GAA'!AR16</f>
        <v>5039886</v>
      </c>
      <c r="D16" s="158">
        <f t="shared" si="3"/>
        <v>50431959</v>
      </c>
      <c r="E16" s="44">
        <f>[2]AUTO!BA16</f>
        <v>2527601</v>
      </c>
      <c r="F16" s="74">
        <f>[2]UF!AF16</f>
        <v>0</v>
      </c>
      <c r="G16" s="74">
        <f>'[2]CONT-RA10651'!B16</f>
        <v>281000</v>
      </c>
      <c r="H16" s="74">
        <f>'[2]CONT-RA10651'!AO16</f>
        <v>209729</v>
      </c>
      <c r="I16" s="74">
        <f t="shared" si="1"/>
        <v>53450289</v>
      </c>
    </row>
    <row r="17" spans="1:9" ht="13.5" customHeight="1" x14ac:dyDescent="0.2">
      <c r="A17" s="74" t="s">
        <v>239</v>
      </c>
      <c r="B17" s="18">
        <f>'[2]NEW GAA'!E17</f>
        <v>777295</v>
      </c>
      <c r="C17" s="44">
        <f>'[2]NEW GAA'!AR17</f>
        <v>59917</v>
      </c>
      <c r="D17" s="158">
        <f t="shared" si="3"/>
        <v>837212</v>
      </c>
      <c r="E17" s="44">
        <f>[2]AUTO!BA17</f>
        <v>1081223</v>
      </c>
      <c r="F17" s="74">
        <f>[2]UF!AF17</f>
        <v>0</v>
      </c>
      <c r="G17" s="74"/>
      <c r="H17" s="74">
        <f>'[2]CONT-RA10651'!AO17</f>
        <v>0</v>
      </c>
      <c r="I17" s="74">
        <f t="shared" si="1"/>
        <v>1918435</v>
      </c>
    </row>
    <row r="18" spans="1:9" x14ac:dyDescent="0.2">
      <c r="A18" s="74" t="s">
        <v>240</v>
      </c>
      <c r="B18" s="18">
        <f>'[2]NEW GAA'!E18</f>
        <v>21797141</v>
      </c>
      <c r="C18" s="44">
        <f>'[2]NEW GAA'!AR18</f>
        <v>3356955</v>
      </c>
      <c r="D18" s="158">
        <f t="shared" si="3"/>
        <v>25154096</v>
      </c>
      <c r="E18" s="44">
        <f>[2]AUTO!BA18</f>
        <v>832868</v>
      </c>
      <c r="F18" s="74">
        <f>[2]UF!AF18</f>
        <v>0</v>
      </c>
      <c r="G18" s="74"/>
      <c r="H18" s="74">
        <f>'[2]CONT-RA10651'!AO18</f>
        <v>0</v>
      </c>
      <c r="I18" s="74">
        <f t="shared" si="1"/>
        <v>25986964</v>
      </c>
    </row>
    <row r="19" spans="1:9" x14ac:dyDescent="0.2">
      <c r="A19" s="74" t="s">
        <v>241</v>
      </c>
      <c r="B19" s="18">
        <f>'[2]NEW GAA'!E19</f>
        <v>18479909</v>
      </c>
      <c r="C19" s="44">
        <f>'[2]NEW GAA'!AR19</f>
        <v>1481587</v>
      </c>
      <c r="D19" s="158">
        <f t="shared" si="3"/>
        <v>19961496</v>
      </c>
      <c r="E19" s="44">
        <f>[2]AUTO!BA19</f>
        <v>5016220</v>
      </c>
      <c r="F19" s="74">
        <f>[2]UF!AF19</f>
        <v>3000</v>
      </c>
      <c r="G19" s="74">
        <f>'[2]CONT-RA10651'!B19</f>
        <v>139185</v>
      </c>
      <c r="H19" s="74">
        <f>'[2]CONT-RA10651'!AO19</f>
        <v>1016666</v>
      </c>
      <c r="I19" s="74">
        <f t="shared" si="1"/>
        <v>26136567</v>
      </c>
    </row>
    <row r="20" spans="1:9" x14ac:dyDescent="0.2">
      <c r="A20" s="74" t="s">
        <v>242</v>
      </c>
      <c r="B20" s="18">
        <f>'[2]NEW GAA'!E20</f>
        <v>20537932</v>
      </c>
      <c r="C20" s="44">
        <f>'[2]NEW GAA'!AR20</f>
        <v>241328</v>
      </c>
      <c r="D20" s="158">
        <f t="shared" si="3"/>
        <v>20779260</v>
      </c>
      <c r="E20" s="44">
        <f>[2]AUTO!BA20</f>
        <v>113013</v>
      </c>
      <c r="F20" s="74">
        <f>[2]UF!AF20</f>
        <v>0</v>
      </c>
      <c r="G20" s="74">
        <f>'[2]CONT-RA10651'!B20</f>
        <v>290053</v>
      </c>
      <c r="H20" s="74">
        <f>'[2]CONT-RA10651'!AO20</f>
        <v>94024</v>
      </c>
      <c r="I20" s="74">
        <f t="shared" si="1"/>
        <v>21276350</v>
      </c>
    </row>
    <row r="21" spans="1:9" x14ac:dyDescent="0.2">
      <c r="A21" s="74" t="s">
        <v>243</v>
      </c>
      <c r="B21" s="18">
        <f t="shared" ref="B21:I21" si="4">SUM(B22:B23)</f>
        <v>72090857</v>
      </c>
      <c r="C21" s="44">
        <f t="shared" si="4"/>
        <v>5315275</v>
      </c>
      <c r="D21" s="158">
        <f t="shared" si="4"/>
        <v>77406132</v>
      </c>
      <c r="E21" s="44">
        <f t="shared" si="4"/>
        <v>2156246</v>
      </c>
      <c r="F21" s="74">
        <f t="shared" si="4"/>
        <v>0</v>
      </c>
      <c r="G21" s="74">
        <f t="shared" si="4"/>
        <v>3112492</v>
      </c>
      <c r="H21" s="74">
        <f t="shared" si="4"/>
        <v>0</v>
      </c>
      <c r="I21" s="74">
        <f t="shared" si="4"/>
        <v>82674870</v>
      </c>
    </row>
    <row r="22" spans="1:9" hidden="1" x14ac:dyDescent="0.2">
      <c r="A22" s="74" t="s">
        <v>236</v>
      </c>
      <c r="B22" s="18">
        <f>'[2]NEW GAA'!E22</f>
        <v>39647097</v>
      </c>
      <c r="C22" s="44">
        <f>'[2]NEW GAA'!AR22</f>
        <v>1318956</v>
      </c>
      <c r="D22" s="158">
        <f>SUM(B22:C22)</f>
        <v>40966053</v>
      </c>
      <c r="E22" s="74">
        <f>[2]AUTO!BA22</f>
        <v>1052150</v>
      </c>
      <c r="F22" s="74">
        <f>[2]UF!AF22</f>
        <v>0</v>
      </c>
      <c r="G22" s="74">
        <f>'[2]CONT-RA10651'!B22</f>
        <v>701495</v>
      </c>
      <c r="H22" s="74">
        <f>'[2]CONT-RA10651'!AO22</f>
        <v>0</v>
      </c>
      <c r="I22" s="158">
        <f t="shared" si="1"/>
        <v>42719698</v>
      </c>
    </row>
    <row r="23" spans="1:9" hidden="1" x14ac:dyDescent="0.2">
      <c r="A23" s="74" t="s">
        <v>237</v>
      </c>
      <c r="B23" s="18">
        <f>'[2]NEW GAA'!E23</f>
        <v>32443760</v>
      </c>
      <c r="C23" s="44">
        <f>'[2]NEW GAA'!AR23</f>
        <v>3996319</v>
      </c>
      <c r="D23" s="158">
        <f>SUM(B23:C23)</f>
        <v>36440079</v>
      </c>
      <c r="E23" s="74">
        <f>[2]AUTO!BA23</f>
        <v>1104096</v>
      </c>
      <c r="F23" s="74">
        <f>[2]UF!AF23</f>
        <v>0</v>
      </c>
      <c r="G23" s="74">
        <f>'[2]CONT-RA10651'!B23</f>
        <v>2410997</v>
      </c>
      <c r="H23" s="74">
        <f>'[2]CONT-RA10651'!AO23</f>
        <v>0</v>
      </c>
      <c r="I23" s="158">
        <f t="shared" si="1"/>
        <v>39955172</v>
      </c>
    </row>
    <row r="24" spans="1:9" x14ac:dyDescent="0.2">
      <c r="A24" s="74" t="s">
        <v>244</v>
      </c>
      <c r="B24" s="18">
        <f>'[2]NEW GAA'!E24</f>
        <v>122233673</v>
      </c>
      <c r="C24" s="44">
        <f>'[2]NEW GAA'!AR24</f>
        <v>46782633</v>
      </c>
      <c r="D24" s="158">
        <f>SUM(B24:C24)</f>
        <v>169016306</v>
      </c>
      <c r="E24" s="74">
        <f>[2]AUTO!BA24</f>
        <v>1535083</v>
      </c>
      <c r="F24" s="74">
        <f>[2]UF!AF24</f>
        <v>1229624</v>
      </c>
      <c r="G24" s="74">
        <f>'[2]CONT-RA10651'!B24</f>
        <v>735000</v>
      </c>
      <c r="H24" s="74">
        <f>'[2]CONT-RA10651'!AO24</f>
        <v>0</v>
      </c>
      <c r="I24" s="74">
        <f t="shared" si="1"/>
        <v>172516013</v>
      </c>
    </row>
    <row r="25" spans="1:9" x14ac:dyDescent="0.2">
      <c r="A25" s="74" t="s">
        <v>245</v>
      </c>
      <c r="B25" s="18">
        <f>'[2]NEW GAA'!E25</f>
        <v>12673054</v>
      </c>
      <c r="C25" s="44">
        <f>'[2]NEW GAA'!AR25</f>
        <v>3627462</v>
      </c>
      <c r="D25" s="158">
        <f>SUM(B25:C25)</f>
        <v>16300516</v>
      </c>
      <c r="E25" s="74">
        <f>[2]AUTO!BA25</f>
        <v>1023621</v>
      </c>
      <c r="F25" s="74">
        <f>[2]UF!AF25</f>
        <v>67561</v>
      </c>
      <c r="G25" s="74">
        <f>'[2]CONT-RA10651'!B25</f>
        <v>81000</v>
      </c>
      <c r="H25" s="74">
        <f>'[2]CONT-RA10651'!AO25</f>
        <v>11946</v>
      </c>
      <c r="I25" s="74">
        <f t="shared" si="1"/>
        <v>17484644</v>
      </c>
    </row>
    <row r="26" spans="1:9" ht="12" customHeight="1" x14ac:dyDescent="0.2">
      <c r="A26" s="74" t="s">
        <v>246</v>
      </c>
      <c r="B26" s="18">
        <f t="shared" ref="B26:I26" si="5">SUM(B27:B28)</f>
        <v>18218203</v>
      </c>
      <c r="C26" s="44">
        <f t="shared" si="5"/>
        <v>1196389</v>
      </c>
      <c r="D26" s="158">
        <f t="shared" si="5"/>
        <v>19414592</v>
      </c>
      <c r="E26" s="74">
        <f t="shared" si="5"/>
        <v>553959</v>
      </c>
      <c r="F26" s="74">
        <f t="shared" si="5"/>
        <v>0</v>
      </c>
      <c r="G26" s="74">
        <f t="shared" si="5"/>
        <v>0</v>
      </c>
      <c r="H26" s="74">
        <f t="shared" si="5"/>
        <v>0</v>
      </c>
      <c r="I26" s="74">
        <f t="shared" si="5"/>
        <v>19968551</v>
      </c>
    </row>
    <row r="27" spans="1:9" hidden="1" x14ac:dyDescent="0.2">
      <c r="A27" s="74" t="s">
        <v>236</v>
      </c>
      <c r="B27" s="18">
        <f>'[2]NEW GAA'!E27</f>
        <v>14243733</v>
      </c>
      <c r="C27" s="44">
        <f>'[2]NEW GAA'!AR27</f>
        <v>921123</v>
      </c>
      <c r="D27" s="158">
        <f>SUM(B27:C27)</f>
        <v>15164856</v>
      </c>
      <c r="E27" s="74">
        <f>[2]AUTO!BA27</f>
        <v>429407</v>
      </c>
      <c r="F27" s="74">
        <f>[2]UF!AF27</f>
        <v>0</v>
      </c>
      <c r="G27" s="74"/>
      <c r="H27" s="74">
        <f>'[2]CONT-RA10651'!AO27</f>
        <v>0</v>
      </c>
      <c r="I27" s="74">
        <f t="shared" si="1"/>
        <v>15594263</v>
      </c>
    </row>
    <row r="28" spans="1:9" hidden="1" x14ac:dyDescent="0.2">
      <c r="A28" s="74" t="s">
        <v>237</v>
      </c>
      <c r="B28" s="18">
        <f>'[2]NEW GAA'!E28</f>
        <v>3974470</v>
      </c>
      <c r="C28" s="44">
        <f>'[2]NEW GAA'!AR28</f>
        <v>275266</v>
      </c>
      <c r="D28" s="158">
        <f>SUM(B28:C28)</f>
        <v>4249736</v>
      </c>
      <c r="E28" s="74">
        <f>[2]AUTO!BA28</f>
        <v>124552</v>
      </c>
      <c r="F28" s="74">
        <f>[2]UF!AF28</f>
        <v>0</v>
      </c>
      <c r="G28" s="74"/>
      <c r="H28" s="74">
        <f>'[2]CONT-RA10651'!AO28</f>
        <v>0</v>
      </c>
      <c r="I28" s="74">
        <f t="shared" si="1"/>
        <v>4374288</v>
      </c>
    </row>
    <row r="29" spans="1:9" x14ac:dyDescent="0.2">
      <c r="A29" s="74" t="s">
        <v>247</v>
      </c>
      <c r="B29" s="18">
        <f>'[2]NEW GAA'!E29</f>
        <v>102987682</v>
      </c>
      <c r="C29" s="44">
        <f>'[2]NEW GAA'!AR29</f>
        <v>62095019</v>
      </c>
      <c r="D29" s="158">
        <f>SUM(B29:C29)</f>
        <v>165082701</v>
      </c>
      <c r="E29" s="74">
        <f>[2]AUTO!BA29</f>
        <v>2846039</v>
      </c>
      <c r="F29" s="74">
        <f>[2]UF!AF29</f>
        <v>0</v>
      </c>
      <c r="G29" s="74">
        <f>'[2]CONT-RA10651'!B29</f>
        <v>3876058</v>
      </c>
      <c r="H29" s="74">
        <f>'[2]CONT-RA10651'!AO29</f>
        <v>37568</v>
      </c>
      <c r="I29" s="158">
        <f t="shared" si="1"/>
        <v>171842366</v>
      </c>
    </row>
    <row r="30" spans="1:9" x14ac:dyDescent="0.2">
      <c r="A30" s="74" t="s">
        <v>248</v>
      </c>
      <c r="B30" s="18">
        <f t="shared" ref="B30:I30" si="6">SUM(B31:B32)</f>
        <v>456505722</v>
      </c>
      <c r="C30" s="44">
        <f t="shared" si="6"/>
        <v>7888366</v>
      </c>
      <c r="D30" s="158">
        <f t="shared" si="6"/>
        <v>464394088</v>
      </c>
      <c r="E30" s="44">
        <f t="shared" si="6"/>
        <v>7998991</v>
      </c>
      <c r="F30" s="74">
        <f t="shared" si="6"/>
        <v>0</v>
      </c>
      <c r="G30" s="74">
        <f t="shared" si="6"/>
        <v>9584727</v>
      </c>
      <c r="H30" s="74">
        <f t="shared" si="6"/>
        <v>2171568</v>
      </c>
      <c r="I30" s="74">
        <f t="shared" si="6"/>
        <v>484149374</v>
      </c>
    </row>
    <row r="31" spans="1:9" hidden="1" x14ac:dyDescent="0.2">
      <c r="A31" s="74" t="s">
        <v>236</v>
      </c>
      <c r="B31" s="18">
        <f>'[2]NEW GAA'!E31</f>
        <v>224551472</v>
      </c>
      <c r="C31" s="44">
        <f>'[2]NEW GAA'!AR31</f>
        <v>6588329</v>
      </c>
      <c r="D31" s="158">
        <f t="shared" ref="D31:D47" si="7">SUM(B31:C31)</f>
        <v>231139801</v>
      </c>
      <c r="E31" s="44">
        <f>[2]AUTO!BA31</f>
        <v>7469970</v>
      </c>
      <c r="F31" s="74">
        <f>[2]UF!AF31</f>
        <v>0</v>
      </c>
      <c r="G31" s="74">
        <f>'[2]CONT-RA10651'!B31</f>
        <v>9584727</v>
      </c>
      <c r="H31" s="74">
        <f>'[2]CONT-RA10651'!AO31</f>
        <v>2171568</v>
      </c>
      <c r="I31" s="74">
        <f t="shared" si="1"/>
        <v>250366066</v>
      </c>
    </row>
    <row r="32" spans="1:9" hidden="1" x14ac:dyDescent="0.2">
      <c r="A32" s="74" t="s">
        <v>237</v>
      </c>
      <c r="B32" s="18">
        <f>'[2]NEW GAA'!E32</f>
        <v>231954250</v>
      </c>
      <c r="C32" s="44">
        <f>'[2]NEW GAA'!AR32</f>
        <v>1300037</v>
      </c>
      <c r="D32" s="158">
        <f t="shared" si="7"/>
        <v>233254287</v>
      </c>
      <c r="E32" s="44">
        <f>[2]AUTO!BA32</f>
        <v>529021</v>
      </c>
      <c r="F32" s="74">
        <f>[2]UF!AF32</f>
        <v>0</v>
      </c>
      <c r="G32" s="74"/>
      <c r="H32" s="74">
        <f>'[2]CONT-RA10651'!AO32</f>
        <v>0</v>
      </c>
      <c r="I32" s="74">
        <f t="shared" si="1"/>
        <v>233783308</v>
      </c>
    </row>
    <row r="33" spans="1:152" x14ac:dyDescent="0.2">
      <c r="A33" s="74" t="s">
        <v>249</v>
      </c>
      <c r="B33" s="18">
        <f>'[2]NEW GAA'!E33</f>
        <v>17985062</v>
      </c>
      <c r="C33" s="44">
        <f>'[2]NEW GAA'!AR33</f>
        <v>442436</v>
      </c>
      <c r="D33" s="158">
        <f t="shared" si="7"/>
        <v>18427498</v>
      </c>
      <c r="E33" s="44">
        <f>[2]AUTO!BA33</f>
        <v>526096</v>
      </c>
      <c r="F33" s="74">
        <f>[2]UF!AF33</f>
        <v>0</v>
      </c>
      <c r="G33" s="74"/>
      <c r="H33" s="74">
        <f>'[2]CONT-RA10651'!AO33</f>
        <v>127682</v>
      </c>
      <c r="I33" s="74">
        <f t="shared" si="1"/>
        <v>19081276</v>
      </c>
    </row>
    <row r="34" spans="1:152" x14ac:dyDescent="0.2">
      <c r="A34" s="74" t="s">
        <v>250</v>
      </c>
      <c r="B34" s="18">
        <f>'[2]NEW GAA'!E34</f>
        <v>109977475</v>
      </c>
      <c r="C34" s="44">
        <f>'[2]NEW GAA'!AR34</f>
        <v>5537304</v>
      </c>
      <c r="D34" s="158">
        <f t="shared" si="7"/>
        <v>115514779</v>
      </c>
      <c r="E34" s="44">
        <f>[2]AUTO!BA34</f>
        <v>435425</v>
      </c>
      <c r="F34" s="74">
        <f>[2]UF!AF34</f>
        <v>0</v>
      </c>
      <c r="G34" s="74"/>
      <c r="H34" s="74">
        <f>'[2]CONT-RA10651'!AO34</f>
        <v>0</v>
      </c>
      <c r="I34" s="74">
        <f t="shared" si="1"/>
        <v>115950204</v>
      </c>
    </row>
    <row r="35" spans="1:152" x14ac:dyDescent="0.2">
      <c r="A35" s="74" t="s">
        <v>251</v>
      </c>
      <c r="B35" s="18">
        <f>'[2]NEW GAA'!E35</f>
        <v>3604425</v>
      </c>
      <c r="C35" s="44">
        <f>'[2]NEW GAA'!AR35</f>
        <v>78733</v>
      </c>
      <c r="D35" s="158">
        <f t="shared" si="7"/>
        <v>3683158</v>
      </c>
      <c r="E35" s="44">
        <f>[2]AUTO!BA35</f>
        <v>30736</v>
      </c>
      <c r="F35" s="74">
        <f>[2]UF!AF35</f>
        <v>0</v>
      </c>
      <c r="G35" s="74"/>
      <c r="H35" s="74">
        <f>'[2]CONT-RA10651'!AO35</f>
        <v>0</v>
      </c>
      <c r="I35" s="74">
        <f t="shared" si="1"/>
        <v>3713894</v>
      </c>
    </row>
    <row r="36" spans="1:152" x14ac:dyDescent="0.2">
      <c r="A36" s="74" t="s">
        <v>252</v>
      </c>
      <c r="B36" s="18">
        <f>'[2]NEW GAA'!E36</f>
        <v>4167447</v>
      </c>
      <c r="C36" s="44">
        <f>'[2]NEW GAA'!AR36</f>
        <v>1338556</v>
      </c>
      <c r="D36" s="158">
        <f t="shared" si="7"/>
        <v>5506003</v>
      </c>
      <c r="E36" s="44">
        <f>[2]AUTO!BA36</f>
        <v>139594</v>
      </c>
      <c r="F36" s="74">
        <f>[2]UF!AF36</f>
        <v>0</v>
      </c>
      <c r="G36" s="74"/>
      <c r="H36" s="74">
        <f>'[2]CONT-RA10651'!AO36</f>
        <v>0</v>
      </c>
      <c r="I36" s="74">
        <f t="shared" si="1"/>
        <v>5645597</v>
      </c>
    </row>
    <row r="37" spans="1:152" x14ac:dyDescent="0.2">
      <c r="A37" s="74" t="s">
        <v>253</v>
      </c>
      <c r="B37" s="18">
        <f>'[2]NEW GAA'!E37</f>
        <v>42277393</v>
      </c>
      <c r="C37" s="44">
        <f>'[2]NEW GAA'!AR37</f>
        <v>1668233</v>
      </c>
      <c r="D37" s="158">
        <f t="shared" si="7"/>
        <v>43945626</v>
      </c>
      <c r="E37" s="44">
        <f>[2]AUTO!BA37</f>
        <v>3356823</v>
      </c>
      <c r="F37" s="74">
        <f>[2]UF!AF37</f>
        <v>20475837</v>
      </c>
      <c r="G37" s="74"/>
      <c r="H37" s="74">
        <f>'[2]CONT-RA10651'!AO37</f>
        <v>9654</v>
      </c>
      <c r="I37" s="74">
        <f t="shared" si="1"/>
        <v>67787940</v>
      </c>
    </row>
    <row r="38" spans="1:152" x14ac:dyDescent="0.2">
      <c r="A38" s="74" t="s">
        <v>254</v>
      </c>
      <c r="B38" s="18">
        <f>'[2]NEW GAA'!E38</f>
        <v>5290738</v>
      </c>
      <c r="C38" s="44">
        <f>'[2]NEW GAA'!AR38</f>
        <v>915828</v>
      </c>
      <c r="D38" s="158">
        <f t="shared" si="7"/>
        <v>6206566</v>
      </c>
      <c r="E38" s="44">
        <f>[2]AUTO!BA38</f>
        <v>193325</v>
      </c>
      <c r="F38" s="74">
        <f>[2]UF!AF38</f>
        <v>0</v>
      </c>
      <c r="G38" s="74">
        <f>'[2]CONT-RA10651'!B38</f>
        <v>8570</v>
      </c>
      <c r="H38" s="74">
        <f>'[2]CONT-RA10651'!AO38</f>
        <v>0</v>
      </c>
      <c r="I38" s="74">
        <f t="shared" si="1"/>
        <v>6408461</v>
      </c>
    </row>
    <row r="39" spans="1:152" x14ac:dyDescent="0.2">
      <c r="A39" s="74" t="s">
        <v>255</v>
      </c>
      <c r="B39" s="18">
        <f>'[2]NEW GAA'!E39</f>
        <v>1058792</v>
      </c>
      <c r="C39" s="44">
        <f>'[2]NEW GAA'!AR39</f>
        <v>133538</v>
      </c>
      <c r="D39" s="158">
        <f t="shared" si="7"/>
        <v>1192330</v>
      </c>
      <c r="E39" s="44">
        <f>[2]AUTO!BA39</f>
        <v>48116</v>
      </c>
      <c r="F39" s="74">
        <f>[2]UF!AF39</f>
        <v>0</v>
      </c>
      <c r="G39" s="74"/>
      <c r="H39" s="74">
        <f>'[2]CONT-RA10651'!AO39</f>
        <v>7546</v>
      </c>
      <c r="I39" s="74">
        <f t="shared" si="1"/>
        <v>1247992</v>
      </c>
    </row>
    <row r="40" spans="1:152" x14ac:dyDescent="0.2">
      <c r="A40" s="74" t="s">
        <v>256</v>
      </c>
      <c r="B40" s="18">
        <f>'[2]NEW GAA'!E40</f>
        <v>28230887</v>
      </c>
      <c r="C40" s="44">
        <f>'[2]NEW GAA'!AR40</f>
        <v>1276342</v>
      </c>
      <c r="D40" s="158">
        <f t="shared" si="7"/>
        <v>29507229</v>
      </c>
      <c r="E40" s="44">
        <f>[2]AUTO!BA40</f>
        <v>220261</v>
      </c>
      <c r="F40" s="74">
        <f>[2]UF!AF40</f>
        <v>765071</v>
      </c>
      <c r="G40" s="74"/>
      <c r="H40" s="74">
        <f>'[2]CONT-RA10651'!AO40</f>
        <v>0</v>
      </c>
      <c r="I40" s="74">
        <f t="shared" si="1"/>
        <v>30492561</v>
      </c>
    </row>
    <row r="41" spans="1:152" x14ac:dyDescent="0.2">
      <c r="A41" s="74" t="s">
        <v>257</v>
      </c>
      <c r="B41" s="18">
        <f>'[2]NEW GAA'!E41</f>
        <v>2883</v>
      </c>
      <c r="C41" s="44">
        <f>'[2]NEW GAA'!AR41</f>
        <v>350</v>
      </c>
      <c r="D41" s="158">
        <f t="shared" si="7"/>
        <v>3233</v>
      </c>
      <c r="E41" s="44">
        <f>[2]AUTO!BA41</f>
        <v>0</v>
      </c>
      <c r="F41" s="74">
        <f>[2]UF!AF41</f>
        <v>0</v>
      </c>
      <c r="G41" s="74"/>
      <c r="H41" s="74">
        <f>'[2]CONT-RA10651'!AO41</f>
        <v>0</v>
      </c>
      <c r="I41" s="74">
        <f t="shared" si="1"/>
        <v>3233</v>
      </c>
    </row>
    <row r="42" spans="1:152" x14ac:dyDescent="0.2">
      <c r="A42" s="74" t="s">
        <v>258</v>
      </c>
      <c r="B42" s="18">
        <f>'[2]NEW GAA'!E42</f>
        <v>25963427</v>
      </c>
      <c r="C42" s="44">
        <f>'[2]NEW GAA'!AR42</f>
        <v>1765608</v>
      </c>
      <c r="D42" s="158">
        <f t="shared" si="7"/>
        <v>27729035</v>
      </c>
      <c r="E42" s="44">
        <f>[2]AUTO!BA42</f>
        <v>863436</v>
      </c>
      <c r="F42" s="74">
        <f>[2]UF!AF42</f>
        <v>0</v>
      </c>
      <c r="G42" s="74"/>
      <c r="H42" s="74">
        <f>'[2]CONT-RA10651'!AO42</f>
        <v>0</v>
      </c>
      <c r="I42" s="74">
        <f t="shared" si="1"/>
        <v>28592471</v>
      </c>
    </row>
    <row r="43" spans="1:152" x14ac:dyDescent="0.2">
      <c r="A43" s="74" t="s">
        <v>259</v>
      </c>
      <c r="B43" s="18">
        <f>'[2]NEW GAA'!E43</f>
        <v>1252841</v>
      </c>
      <c r="C43" s="44">
        <f>'[2]NEW GAA'!AR43</f>
        <v>149391</v>
      </c>
      <c r="D43" s="158">
        <f t="shared" si="7"/>
        <v>1402232</v>
      </c>
      <c r="E43" s="44">
        <f>[2]AUTO!BA43</f>
        <v>68884</v>
      </c>
      <c r="F43" s="74">
        <f>[2]UF!AF43</f>
        <v>0</v>
      </c>
      <c r="G43" s="74"/>
      <c r="H43" s="74">
        <f>'[2]CONT-RA10651'!AO43</f>
        <v>95383</v>
      </c>
      <c r="I43" s="74">
        <f t="shared" si="1"/>
        <v>1566499</v>
      </c>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37"/>
      <c r="CN43" s="237"/>
      <c r="CO43" s="237"/>
      <c r="CP43" s="237"/>
      <c r="CQ43" s="237"/>
      <c r="CR43" s="237"/>
      <c r="CS43" s="237"/>
      <c r="CT43" s="237"/>
      <c r="CU43" s="237"/>
      <c r="CV43" s="237"/>
      <c r="CW43" s="237"/>
      <c r="CX43" s="237"/>
      <c r="CY43" s="237"/>
      <c r="CZ43" s="237"/>
      <c r="DA43" s="237"/>
      <c r="DB43" s="237"/>
      <c r="DC43" s="237"/>
      <c r="DD43" s="237"/>
      <c r="DE43" s="237"/>
      <c r="DF43" s="237"/>
      <c r="DG43" s="237"/>
      <c r="DH43" s="237"/>
      <c r="DI43" s="237"/>
      <c r="DJ43" s="237"/>
      <c r="DK43" s="237"/>
      <c r="DL43" s="237"/>
      <c r="DM43" s="237"/>
      <c r="DN43" s="237"/>
      <c r="DO43" s="237"/>
      <c r="DP43" s="237"/>
      <c r="DQ43" s="237"/>
      <c r="DR43" s="237"/>
      <c r="DS43" s="237"/>
      <c r="DT43" s="237"/>
      <c r="DU43" s="237"/>
      <c r="DV43" s="237"/>
      <c r="DW43" s="237"/>
      <c r="DX43" s="237"/>
      <c r="DY43" s="237"/>
      <c r="DZ43" s="237"/>
      <c r="EA43" s="237"/>
      <c r="EB43" s="237"/>
      <c r="EC43" s="237"/>
      <c r="ED43" s="237"/>
      <c r="EE43" s="237"/>
      <c r="EF43" s="237"/>
      <c r="EG43" s="237"/>
      <c r="EH43" s="237"/>
      <c r="EI43" s="237"/>
      <c r="EJ43" s="237"/>
      <c r="EK43" s="237"/>
      <c r="EL43" s="237"/>
      <c r="EM43" s="237"/>
      <c r="EN43" s="237"/>
      <c r="EO43" s="237"/>
      <c r="EP43" s="237"/>
      <c r="EQ43" s="237"/>
      <c r="ER43" s="237"/>
      <c r="ES43" s="237"/>
      <c r="ET43" s="237"/>
      <c r="EU43" s="237"/>
      <c r="EV43" s="237"/>
    </row>
    <row r="44" spans="1:152" x14ac:dyDescent="0.2">
      <c r="A44" s="74" t="s">
        <v>260</v>
      </c>
      <c r="B44" s="18">
        <f>'[2]NEW GAA'!E44</f>
        <v>8336116</v>
      </c>
      <c r="C44" s="44">
        <f>'[2]NEW GAA'!AR44</f>
        <v>927994</v>
      </c>
      <c r="D44" s="158">
        <f t="shared" si="7"/>
        <v>9264110</v>
      </c>
      <c r="E44" s="44">
        <f>[2]AUTO!BA44</f>
        <v>453355</v>
      </c>
      <c r="F44" s="74">
        <f>[2]UF!AF44</f>
        <v>0</v>
      </c>
      <c r="G44" s="74"/>
      <c r="H44" s="74">
        <f>'[2]CONT-RA10651'!AO44</f>
        <v>0</v>
      </c>
      <c r="I44" s="74">
        <f t="shared" si="1"/>
        <v>9717465</v>
      </c>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row>
    <row r="45" spans="1:152" x14ac:dyDescent="0.2">
      <c r="A45" s="74" t="s">
        <v>261</v>
      </c>
      <c r="B45" s="18">
        <f>'[2]NEW GAA'!E45</f>
        <v>16004848</v>
      </c>
      <c r="C45" s="44">
        <f>'[2]NEW GAA'!AR45</f>
        <v>301274</v>
      </c>
      <c r="D45" s="158">
        <f t="shared" si="7"/>
        <v>16306122</v>
      </c>
      <c r="E45" s="44">
        <f>[2]AUTO!BA45</f>
        <v>159733</v>
      </c>
      <c r="F45" s="74">
        <f>[2]UF!AF45</f>
        <v>0</v>
      </c>
      <c r="G45" s="74"/>
      <c r="H45" s="74">
        <f>'[2]CONT-RA10651'!AO45</f>
        <v>0</v>
      </c>
      <c r="I45" s="74">
        <f t="shared" si="1"/>
        <v>16465855</v>
      </c>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row>
    <row r="46" spans="1:152" x14ac:dyDescent="0.2">
      <c r="A46" s="74" t="s">
        <v>262</v>
      </c>
      <c r="B46" s="18">
        <f>'[2]NEW GAA'!E46</f>
        <v>2001880</v>
      </c>
      <c r="C46" s="44">
        <f>'[2]NEW GAA'!AR46</f>
        <v>131694</v>
      </c>
      <c r="D46" s="158">
        <f t="shared" si="7"/>
        <v>2133574</v>
      </c>
      <c r="E46" s="44">
        <f>[2]AUTO!BA46</f>
        <v>69100</v>
      </c>
      <c r="F46" s="74">
        <f>[2]UF!AF46</f>
        <v>0</v>
      </c>
      <c r="G46" s="74"/>
      <c r="H46" s="74">
        <f>'[2]CONT-RA10651'!AO46</f>
        <v>0</v>
      </c>
      <c r="I46" s="74">
        <f t="shared" si="1"/>
        <v>2202674</v>
      </c>
    </row>
    <row r="47" spans="1:152" x14ac:dyDescent="0.2">
      <c r="A47" s="74" t="s">
        <v>263</v>
      </c>
      <c r="B47" s="18">
        <f>'[2]NEW GAA'!E47</f>
        <v>426879</v>
      </c>
      <c r="C47" s="44">
        <f>'[2]NEW GAA'!AR47</f>
        <v>50462</v>
      </c>
      <c r="D47" s="158">
        <f t="shared" si="7"/>
        <v>477341</v>
      </c>
      <c r="E47" s="44">
        <f>[2]AUTO!BA47</f>
        <v>22925</v>
      </c>
      <c r="F47" s="74">
        <f>[2]UF!AF47</f>
        <v>0</v>
      </c>
      <c r="G47" s="74"/>
      <c r="H47" s="74">
        <f>'[2]CONT-RA10651'!AO47</f>
        <v>0</v>
      </c>
      <c r="I47" s="74">
        <f t="shared" si="1"/>
        <v>500266</v>
      </c>
    </row>
    <row r="48" spans="1:152" hidden="1" x14ac:dyDescent="0.2">
      <c r="A48" s="74"/>
      <c r="B48" s="18"/>
      <c r="C48" s="44"/>
      <c r="D48" s="158"/>
      <c r="E48" s="44"/>
      <c r="F48" s="74"/>
      <c r="G48" s="74"/>
      <c r="H48" s="74"/>
      <c r="I48" s="74">
        <f t="shared" si="1"/>
        <v>0</v>
      </c>
    </row>
    <row r="49" spans="1:9" x14ac:dyDescent="0.2">
      <c r="A49" s="74" t="s">
        <v>264</v>
      </c>
      <c r="B49" s="47">
        <f>SUM(B50:B53)+SUM(B56:B68)+SUM(B73:B90)</f>
        <v>14397500</v>
      </c>
      <c r="C49" s="235">
        <f t="shared" ref="C49:I49" si="8">SUM(C50:C53)+SUM(C56:C68)+SUM(C73:C90)</f>
        <v>1233857</v>
      </c>
      <c r="D49" s="236">
        <f t="shared" si="8"/>
        <v>15631357</v>
      </c>
      <c r="E49" s="235">
        <f t="shared" si="8"/>
        <v>4280644</v>
      </c>
      <c r="F49" s="46">
        <f t="shared" si="8"/>
        <v>0</v>
      </c>
      <c r="G49" s="46">
        <f t="shared" si="8"/>
        <v>0</v>
      </c>
      <c r="H49" s="46">
        <f t="shared" si="8"/>
        <v>0</v>
      </c>
      <c r="I49" s="250">
        <f t="shared" si="8"/>
        <v>19912001</v>
      </c>
    </row>
    <row r="50" spans="1:9" x14ac:dyDescent="0.2">
      <c r="A50" s="74" t="s">
        <v>96</v>
      </c>
      <c r="B50" s="18">
        <f>'[2]NEW GAA'!E50</f>
        <v>98233</v>
      </c>
      <c r="C50" s="44">
        <f>'[2]NEW GAA'!AR50</f>
        <v>0</v>
      </c>
      <c r="D50" s="158">
        <f>SUM(B50:C50)</f>
        <v>98233</v>
      </c>
      <c r="E50" s="44">
        <f>[2]AUTO!BA50</f>
        <v>0</v>
      </c>
      <c r="F50" s="74">
        <f>[2]UF!AF50</f>
        <v>0</v>
      </c>
      <c r="G50" s="74"/>
      <c r="H50" s="74">
        <f>'[2]CONT-RA10651'!AO50</f>
        <v>0</v>
      </c>
      <c r="I50" s="74">
        <f t="shared" si="1"/>
        <v>98233</v>
      </c>
    </row>
    <row r="51" spans="1:9" x14ac:dyDescent="0.2">
      <c r="A51" s="74" t="s">
        <v>97</v>
      </c>
      <c r="B51" s="18">
        <f>'[2]NEW GAA'!E51</f>
        <v>187952</v>
      </c>
      <c r="C51" s="44">
        <f>'[2]NEW GAA'!AR51</f>
        <v>2527</v>
      </c>
      <c r="D51" s="158">
        <f>SUM(B51:C51)</f>
        <v>190479</v>
      </c>
      <c r="E51" s="44">
        <f>[2]AUTO!BA51</f>
        <v>1822</v>
      </c>
      <c r="F51" s="74">
        <f>[2]UF!AF51</f>
        <v>0</v>
      </c>
      <c r="G51" s="74"/>
      <c r="H51" s="74">
        <f>'[2]CONT-RA10651'!AO51</f>
        <v>0</v>
      </c>
      <c r="I51" s="74">
        <f t="shared" si="1"/>
        <v>192301</v>
      </c>
    </row>
    <row r="52" spans="1:9" x14ac:dyDescent="0.2">
      <c r="A52" s="74" t="s">
        <v>98</v>
      </c>
      <c r="B52" s="18">
        <f>'[2]NEW GAA'!E52</f>
        <v>86003</v>
      </c>
      <c r="C52" s="44">
        <f>'[2]NEW GAA'!AR52</f>
        <v>6210</v>
      </c>
      <c r="D52" s="158">
        <f>SUM(B52:C52)</f>
        <v>92213</v>
      </c>
      <c r="E52" s="44">
        <f>[2]AUTO!BA52</f>
        <v>2888</v>
      </c>
      <c r="F52" s="74">
        <f>[2]UF!AF52</f>
        <v>0</v>
      </c>
      <c r="G52" s="74"/>
      <c r="H52" s="74">
        <f>'[2]CONT-RA10651'!AO52</f>
        <v>0</v>
      </c>
      <c r="I52" s="74">
        <f t="shared" si="1"/>
        <v>95101</v>
      </c>
    </row>
    <row r="53" spans="1:9" x14ac:dyDescent="0.2">
      <c r="A53" s="74" t="s">
        <v>99</v>
      </c>
      <c r="B53" s="18">
        <f>+B54+B55</f>
        <v>5635834</v>
      </c>
      <c r="C53" s="44">
        <f>+C54+C55</f>
        <v>87670</v>
      </c>
      <c r="D53" s="158">
        <f>+D54+D55</f>
        <v>5723504</v>
      </c>
      <c r="E53" s="44">
        <f>+E54+E55</f>
        <v>2172688</v>
      </c>
      <c r="F53" s="74">
        <f>+F54+F55</f>
        <v>0</v>
      </c>
      <c r="G53" s="74"/>
      <c r="H53" s="74">
        <f>[2]SUPPL!L53</f>
        <v>0</v>
      </c>
      <c r="I53" s="74">
        <f t="shared" si="1"/>
        <v>7896192</v>
      </c>
    </row>
    <row r="54" spans="1:9" hidden="1" x14ac:dyDescent="0.2">
      <c r="A54" s="74" t="s">
        <v>265</v>
      </c>
      <c r="B54" s="18">
        <f>'[2]NEW GAA'!E54</f>
        <v>5402214</v>
      </c>
      <c r="C54" s="44">
        <f>'[2]NEW GAA'!AR54</f>
        <v>32134</v>
      </c>
      <c r="D54" s="158">
        <f>SUM(B54:C54)</f>
        <v>5434348</v>
      </c>
      <c r="E54" s="44">
        <f>[2]AUTO!BA54</f>
        <v>2155128</v>
      </c>
      <c r="F54" s="74">
        <f>[2]UF!AF54</f>
        <v>0</v>
      </c>
      <c r="G54" s="74"/>
      <c r="H54" s="74">
        <f>'[2]CONT-RA10651'!AO54</f>
        <v>0</v>
      </c>
      <c r="I54" s="74">
        <f t="shared" si="1"/>
        <v>7589476</v>
      </c>
    </row>
    <row r="55" spans="1:9" hidden="1" x14ac:dyDescent="0.2">
      <c r="A55" s="74" t="s">
        <v>266</v>
      </c>
      <c r="B55" s="18">
        <f>'[2]NEW GAA'!E55</f>
        <v>233620</v>
      </c>
      <c r="C55" s="44">
        <f>'[2]NEW GAA'!AR55</f>
        <v>55536</v>
      </c>
      <c r="D55" s="158">
        <f>SUM(B55:C55)</f>
        <v>289156</v>
      </c>
      <c r="E55" s="44">
        <f>[2]AUTO!BA55</f>
        <v>17560</v>
      </c>
      <c r="F55" s="74">
        <f>[2]UF!AF55</f>
        <v>0</v>
      </c>
      <c r="G55" s="74"/>
      <c r="H55" s="74">
        <f>'[2]CONT-RA10651'!AO55</f>
        <v>0</v>
      </c>
      <c r="I55" s="74">
        <f t="shared" si="1"/>
        <v>306716</v>
      </c>
    </row>
    <row r="56" spans="1:9" x14ac:dyDescent="0.2">
      <c r="A56" s="74" t="s">
        <v>102</v>
      </c>
      <c r="B56" s="18">
        <f>'[2]NEW GAA'!E56</f>
        <v>63093</v>
      </c>
      <c r="C56" s="44">
        <f>'[2]NEW GAA'!AR56</f>
        <v>5556</v>
      </c>
      <c r="D56" s="158">
        <f>SUM(B56:C56)</f>
        <v>68649</v>
      </c>
      <c r="E56" s="44">
        <f>[2]AUTO!BA56</f>
        <v>2838</v>
      </c>
      <c r="F56" s="74">
        <f>[2]UF!AF56</f>
        <v>0</v>
      </c>
      <c r="G56" s="74"/>
      <c r="H56" s="74">
        <f>'[2]CONT-RA10651'!AO56</f>
        <v>0</v>
      </c>
      <c r="I56" s="74">
        <f t="shared" si="1"/>
        <v>71487</v>
      </c>
    </row>
    <row r="57" spans="1:9" x14ac:dyDescent="0.2">
      <c r="A57" s="74" t="s">
        <v>103</v>
      </c>
      <c r="B57" s="18">
        <f>'[2]NEW GAA'!E57</f>
        <v>115175</v>
      </c>
      <c r="C57" s="44">
        <f>'[2]NEW GAA'!AR57</f>
        <v>11655</v>
      </c>
      <c r="D57" s="158">
        <f>SUM(B57:C57)</f>
        <v>126830</v>
      </c>
      <c r="E57" s="44">
        <f>[2]AUTO!BA57</f>
        <v>81087</v>
      </c>
      <c r="F57" s="74">
        <f>[2]UF!AF57</f>
        <v>0</v>
      </c>
      <c r="G57" s="74"/>
      <c r="H57" s="74">
        <f>'[2]CONT-RA10651'!AO57</f>
        <v>0</v>
      </c>
      <c r="I57" s="74">
        <f t="shared" si="1"/>
        <v>207917</v>
      </c>
    </row>
    <row r="58" spans="1:9" x14ac:dyDescent="0.2">
      <c r="A58" s="74" t="s">
        <v>104</v>
      </c>
      <c r="B58" s="18">
        <f>'[2]NEW GAA'!E58</f>
        <v>465917</v>
      </c>
      <c r="C58" s="44">
        <f>'[2]NEW GAA'!AR58</f>
        <v>71341</v>
      </c>
      <c r="D58" s="158">
        <f t="shared" ref="D58:D67" si="9">SUM(B58:C58)</f>
        <v>537258</v>
      </c>
      <c r="E58" s="44">
        <f>[2]AUTO!BA58</f>
        <v>12949</v>
      </c>
      <c r="F58" s="74">
        <f>[2]UF!AF58</f>
        <v>0</v>
      </c>
      <c r="G58" s="74"/>
      <c r="H58" s="74">
        <f>'[2]CONT-RA10651'!AO58</f>
        <v>0</v>
      </c>
      <c r="I58" s="74">
        <f t="shared" ref="I58:I67" si="10">SUM(D58:H58)</f>
        <v>550207</v>
      </c>
    </row>
    <row r="59" spans="1:9" x14ac:dyDescent="0.2">
      <c r="A59" s="74" t="s">
        <v>105</v>
      </c>
      <c r="B59" s="18">
        <f>'[2]NEW GAA'!E59</f>
        <v>51557</v>
      </c>
      <c r="C59" s="44">
        <f>'[2]NEW GAA'!AR59</f>
        <v>2153</v>
      </c>
      <c r="D59" s="158">
        <f t="shared" si="9"/>
        <v>53710</v>
      </c>
      <c r="E59" s="44">
        <f>[2]AUTO!BA59</f>
        <v>116003</v>
      </c>
      <c r="F59" s="74">
        <f>[2]UF!AF59</f>
        <v>0</v>
      </c>
      <c r="G59" s="74"/>
      <c r="H59" s="74">
        <f>'[2]CONT-RA10651'!AO59</f>
        <v>0</v>
      </c>
      <c r="I59" s="74">
        <f t="shared" si="10"/>
        <v>169713</v>
      </c>
    </row>
    <row r="60" spans="1:9" x14ac:dyDescent="0.2">
      <c r="A60" s="74" t="s">
        <v>106</v>
      </c>
      <c r="B60" s="18">
        <f>'[2]NEW GAA'!E60</f>
        <v>75939</v>
      </c>
      <c r="C60" s="44">
        <f>'[2]NEW GAA'!AR60</f>
        <v>12397</v>
      </c>
      <c r="D60" s="158">
        <f t="shared" si="9"/>
        <v>88336</v>
      </c>
      <c r="E60" s="44">
        <f>[2]AUTO!BA60</f>
        <v>3771</v>
      </c>
      <c r="F60" s="74">
        <f>[2]UF!AF60</f>
        <v>0</v>
      </c>
      <c r="G60" s="74"/>
      <c r="H60" s="74">
        <f>'[2]CONT-RA10651'!AO60</f>
        <v>0</v>
      </c>
      <c r="I60" s="74">
        <f t="shared" si="10"/>
        <v>92107</v>
      </c>
    </row>
    <row r="61" spans="1:9" x14ac:dyDescent="0.2">
      <c r="A61" s="74" t="s">
        <v>107</v>
      </c>
      <c r="B61" s="18">
        <f>'[2]NEW GAA'!E61</f>
        <v>66897</v>
      </c>
      <c r="C61" s="44">
        <f>'[2]NEW GAA'!AR61</f>
        <v>13316</v>
      </c>
      <c r="D61" s="158">
        <f t="shared" si="9"/>
        <v>80213</v>
      </c>
      <c r="E61" s="44">
        <f>[2]AUTO!BA61</f>
        <v>17047</v>
      </c>
      <c r="F61" s="74">
        <f>[2]UF!AF61</f>
        <v>0</v>
      </c>
      <c r="G61" s="74"/>
      <c r="H61" s="74">
        <f>'[2]CONT-RA10651'!AO61</f>
        <v>0</v>
      </c>
      <c r="I61" s="74">
        <f t="shared" si="10"/>
        <v>97260</v>
      </c>
    </row>
    <row r="62" spans="1:9" ht="13.5" customHeight="1" x14ac:dyDescent="0.2">
      <c r="A62" s="74" t="s">
        <v>108</v>
      </c>
      <c r="B62" s="18">
        <f>'[2]NEW GAA'!E62</f>
        <v>112503</v>
      </c>
      <c r="C62" s="44">
        <f>'[2]NEW GAA'!AR62</f>
        <v>17340</v>
      </c>
      <c r="D62" s="158">
        <f t="shared" si="9"/>
        <v>129843</v>
      </c>
      <c r="E62" s="44">
        <f>[2]AUTO!BA62</f>
        <v>4955</v>
      </c>
      <c r="F62" s="74">
        <f>[2]UF!AF62</f>
        <v>0</v>
      </c>
      <c r="G62" s="74"/>
      <c r="H62" s="74">
        <f>'[2]CONT-RA10651'!AO62</f>
        <v>0</v>
      </c>
      <c r="I62" s="74">
        <f t="shared" si="10"/>
        <v>134798</v>
      </c>
    </row>
    <row r="63" spans="1:9" x14ac:dyDescent="0.2">
      <c r="A63" s="74" t="s">
        <v>109</v>
      </c>
      <c r="B63" s="18">
        <f>'[2]NEW GAA'!E63</f>
        <v>183967</v>
      </c>
      <c r="C63" s="44">
        <f>'[2]NEW GAA'!AR63</f>
        <v>36952</v>
      </c>
      <c r="D63" s="158">
        <f t="shared" si="9"/>
        <v>220919</v>
      </c>
      <c r="E63" s="44">
        <f>[2]AUTO!BA63</f>
        <v>697658</v>
      </c>
      <c r="F63" s="74">
        <f>[2]UF!AF63</f>
        <v>0</v>
      </c>
      <c r="G63" s="74"/>
      <c r="H63" s="74">
        <f>'[2]CONT-RA10651'!AO63</f>
        <v>0</v>
      </c>
      <c r="I63" s="74">
        <f t="shared" si="10"/>
        <v>918577</v>
      </c>
    </row>
    <row r="64" spans="1:9" x14ac:dyDescent="0.2">
      <c r="A64" s="74" t="s">
        <v>110</v>
      </c>
      <c r="B64" s="18">
        <f>'[2]NEW GAA'!E64</f>
        <v>122695</v>
      </c>
      <c r="C64" s="44">
        <f>'[2]NEW GAA'!AR64</f>
        <v>5611</v>
      </c>
      <c r="D64" s="158">
        <f t="shared" si="9"/>
        <v>128306</v>
      </c>
      <c r="E64" s="44">
        <f>[2]AUTO!BA64</f>
        <v>3624</v>
      </c>
      <c r="F64" s="74">
        <f>[2]UF!AF64</f>
        <v>0</v>
      </c>
      <c r="G64" s="74"/>
      <c r="H64" s="74">
        <f>'[2]CONT-RA10651'!AO64</f>
        <v>0</v>
      </c>
      <c r="I64" s="74">
        <f t="shared" si="10"/>
        <v>131930</v>
      </c>
    </row>
    <row r="65" spans="1:9" x14ac:dyDescent="0.2">
      <c r="A65" s="74" t="s">
        <v>111</v>
      </c>
      <c r="B65" s="18">
        <f>'[2]NEW GAA'!E65</f>
        <v>117089</v>
      </c>
      <c r="C65" s="44">
        <f>'[2]NEW GAA'!AR65</f>
        <v>10185</v>
      </c>
      <c r="D65" s="158">
        <f t="shared" si="9"/>
        <v>127274</v>
      </c>
      <c r="E65" s="44">
        <f>[2]AUTO!BA65</f>
        <v>4000</v>
      </c>
      <c r="F65" s="74">
        <f>[2]UF!AF65</f>
        <v>0</v>
      </c>
      <c r="G65" s="74"/>
      <c r="H65" s="74">
        <f>'[2]CONT-RA10651'!AO65</f>
        <v>0</v>
      </c>
      <c r="I65" s="74">
        <f t="shared" si="10"/>
        <v>131274</v>
      </c>
    </row>
    <row r="66" spans="1:9" x14ac:dyDescent="0.2">
      <c r="A66" s="74" t="s">
        <v>112</v>
      </c>
      <c r="B66" s="18">
        <f>'[2]NEW GAA'!E66</f>
        <v>23601</v>
      </c>
      <c r="C66" s="44">
        <f>'[2]NEW GAA'!AR66</f>
        <v>3878</v>
      </c>
      <c r="D66" s="158">
        <f t="shared" si="9"/>
        <v>27479</v>
      </c>
      <c r="E66" s="44">
        <f>[2]AUTO!BA66</f>
        <v>71040</v>
      </c>
      <c r="F66" s="74">
        <f>[2]UF!AF66</f>
        <v>0</v>
      </c>
      <c r="G66" s="74"/>
      <c r="H66" s="74">
        <f>'[2]CONT-RA10651'!AO66</f>
        <v>0</v>
      </c>
      <c r="I66" s="74">
        <f t="shared" si="10"/>
        <v>98519</v>
      </c>
    </row>
    <row r="67" spans="1:9" x14ac:dyDescent="0.2">
      <c r="A67" s="74" t="s">
        <v>113</v>
      </c>
      <c r="B67" s="18">
        <f>'[2]NEW GAA'!E67</f>
        <v>195604</v>
      </c>
      <c r="C67" s="44">
        <f>'[2]NEW GAA'!AR67</f>
        <v>5669</v>
      </c>
      <c r="D67" s="158">
        <f t="shared" si="9"/>
        <v>201273</v>
      </c>
      <c r="E67" s="44">
        <f>[2]AUTO!BA67</f>
        <v>57495</v>
      </c>
      <c r="F67" s="74">
        <f>[2]UF!AF67</f>
        <v>0</v>
      </c>
      <c r="G67" s="74"/>
      <c r="H67" s="74">
        <f>'[2]CONT-RA10651'!AO67</f>
        <v>0</v>
      </c>
      <c r="I67" s="74">
        <f t="shared" si="10"/>
        <v>258768</v>
      </c>
    </row>
    <row r="68" spans="1:9" x14ac:dyDescent="0.2">
      <c r="A68" s="133" t="s">
        <v>114</v>
      </c>
      <c r="B68" s="75">
        <f t="shared" ref="B68:G68" si="11">SUM(B69:B72)</f>
        <v>1501363</v>
      </c>
      <c r="C68" s="251">
        <f t="shared" si="11"/>
        <v>30170</v>
      </c>
      <c r="D68" s="252">
        <f t="shared" si="11"/>
        <v>1531533</v>
      </c>
      <c r="E68" s="251">
        <f t="shared" si="11"/>
        <v>694658</v>
      </c>
      <c r="F68" s="188">
        <f t="shared" si="11"/>
        <v>0</v>
      </c>
      <c r="G68" s="188">
        <f t="shared" si="11"/>
        <v>0</v>
      </c>
      <c r="H68" s="188"/>
      <c r="I68" s="188">
        <f t="shared" si="1"/>
        <v>2226191</v>
      </c>
    </row>
    <row r="69" spans="1:9" x14ac:dyDescent="0.2">
      <c r="A69" s="133" t="s">
        <v>115</v>
      </c>
      <c r="B69" s="18">
        <f>'[2]NEW GAA'!E69</f>
        <v>179838</v>
      </c>
      <c r="C69" s="44">
        <f>'[2]NEW GAA'!AR69</f>
        <v>2980</v>
      </c>
      <c r="D69" s="158">
        <f t="shared" ref="D69:D96" si="12">SUM(B69:C69)</f>
        <v>182818</v>
      </c>
      <c r="E69" s="44">
        <f>[2]AUTO!BA69</f>
        <v>680444</v>
      </c>
      <c r="F69" s="74">
        <f>[2]UF!AF69</f>
        <v>0</v>
      </c>
      <c r="G69" s="74"/>
      <c r="H69" s="74">
        <f>'[2]CONT-RA10651'!AO69</f>
        <v>0</v>
      </c>
      <c r="I69" s="74">
        <f t="shared" si="1"/>
        <v>863262</v>
      </c>
    </row>
    <row r="70" spans="1:9" x14ac:dyDescent="0.2">
      <c r="A70" s="133" t="s">
        <v>116</v>
      </c>
      <c r="B70" s="18">
        <f>'[2]NEW GAA'!E70</f>
        <v>930200</v>
      </c>
      <c r="C70" s="44">
        <f>'[2]NEW GAA'!AR70</f>
        <v>10619</v>
      </c>
      <c r="D70" s="158">
        <f t="shared" si="12"/>
        <v>940819</v>
      </c>
      <c r="E70" s="44">
        <f>[2]AUTO!BA70</f>
        <v>4961</v>
      </c>
      <c r="F70" s="74">
        <f>[2]UF!AF70</f>
        <v>0</v>
      </c>
      <c r="G70" s="74"/>
      <c r="H70" s="74">
        <f>'[2]CONT-RA10651'!AO70</f>
        <v>0</v>
      </c>
      <c r="I70" s="74">
        <f t="shared" si="1"/>
        <v>945780</v>
      </c>
    </row>
    <row r="71" spans="1:9" x14ac:dyDescent="0.2">
      <c r="A71" s="133" t="s">
        <v>117</v>
      </c>
      <c r="B71" s="18">
        <f>'[2]NEW GAA'!E71</f>
        <v>266863</v>
      </c>
      <c r="C71" s="44">
        <f>'[2]NEW GAA'!AR71</f>
        <v>8596</v>
      </c>
      <c r="D71" s="158">
        <f t="shared" si="12"/>
        <v>275459</v>
      </c>
      <c r="E71" s="44">
        <f>[2]AUTO!BA71</f>
        <v>5167</v>
      </c>
      <c r="F71" s="74">
        <f>[2]UF!AF71</f>
        <v>0</v>
      </c>
      <c r="G71" s="74"/>
      <c r="H71" s="74">
        <f>'[2]CONT-RA10651'!AO71</f>
        <v>0</v>
      </c>
      <c r="I71" s="74">
        <f t="shared" si="1"/>
        <v>280626</v>
      </c>
    </row>
    <row r="72" spans="1:9" x14ac:dyDescent="0.2">
      <c r="A72" s="133" t="s">
        <v>118</v>
      </c>
      <c r="B72" s="18">
        <f>'[2]NEW GAA'!E72</f>
        <v>124462</v>
      </c>
      <c r="C72" s="44">
        <f>'[2]NEW GAA'!AR72</f>
        <v>7975</v>
      </c>
      <c r="D72" s="158">
        <f t="shared" si="12"/>
        <v>132437</v>
      </c>
      <c r="E72" s="44">
        <f>[2]AUTO!BA72</f>
        <v>4086</v>
      </c>
      <c r="F72" s="74">
        <f>[2]UF!AF72</f>
        <v>0</v>
      </c>
      <c r="G72" s="74"/>
      <c r="H72" s="74">
        <f>'[2]CONT-RA10651'!AO72</f>
        <v>0</v>
      </c>
      <c r="I72" s="74">
        <f t="shared" si="1"/>
        <v>136523</v>
      </c>
    </row>
    <row r="73" spans="1:9" x14ac:dyDescent="0.2">
      <c r="A73" s="133" t="s">
        <v>119</v>
      </c>
      <c r="B73" s="18">
        <f>'[2]NEW GAA'!E73</f>
        <v>837913</v>
      </c>
      <c r="C73" s="44">
        <f>'[2]NEW GAA'!AR73</f>
        <v>109432</v>
      </c>
      <c r="D73" s="158">
        <f t="shared" si="12"/>
        <v>947345</v>
      </c>
      <c r="E73" s="44">
        <f>[2]AUTO!BA73</f>
        <v>51474</v>
      </c>
      <c r="F73" s="74">
        <f>[2]UF!AF73</f>
        <v>0</v>
      </c>
      <c r="G73" s="74"/>
      <c r="H73" s="74">
        <f>'[2]CONT-RA10651'!AO73</f>
        <v>0</v>
      </c>
      <c r="I73" s="74">
        <f t="shared" ref="I73:I96" si="13">SUM(D73:H73)</f>
        <v>998819</v>
      </c>
    </row>
    <row r="74" spans="1:9" x14ac:dyDescent="0.2">
      <c r="A74" s="133" t="s">
        <v>216</v>
      </c>
      <c r="B74" s="18">
        <f>'[2]NEW GAA'!E74</f>
        <v>461238</v>
      </c>
      <c r="C74" s="44">
        <f>'[2]NEW GAA'!AR74</f>
        <v>79287</v>
      </c>
      <c r="D74" s="158">
        <f t="shared" si="12"/>
        <v>540525</v>
      </c>
      <c r="E74" s="44">
        <f>[2]AUTO!BA74</f>
        <v>36083</v>
      </c>
      <c r="F74" s="74">
        <f>[2]UF!AF74</f>
        <v>0</v>
      </c>
      <c r="G74" s="74"/>
      <c r="H74" s="74">
        <f>'[2]CONT-RA10651'!AO74</f>
        <v>0</v>
      </c>
      <c r="I74" s="74">
        <f t="shared" si="13"/>
        <v>576608</v>
      </c>
    </row>
    <row r="75" spans="1:9" x14ac:dyDescent="0.2">
      <c r="A75" s="133" t="s">
        <v>121</v>
      </c>
      <c r="B75" s="18">
        <f>'[2]NEW GAA'!E75</f>
        <v>581726</v>
      </c>
      <c r="C75" s="44">
        <f>'[2]NEW GAA'!AR75</f>
        <v>56271</v>
      </c>
      <c r="D75" s="158">
        <f t="shared" si="12"/>
        <v>637997</v>
      </c>
      <c r="E75" s="44">
        <f>[2]AUTO!BA75</f>
        <v>34888</v>
      </c>
      <c r="F75" s="74">
        <f>[2]UF!AF75</f>
        <v>0</v>
      </c>
      <c r="G75" s="74"/>
      <c r="H75" s="74">
        <f>'[2]CONT-RA10651'!AO75</f>
        <v>0</v>
      </c>
      <c r="I75" s="74">
        <f t="shared" si="13"/>
        <v>672885</v>
      </c>
    </row>
    <row r="76" spans="1:9" x14ac:dyDescent="0.2">
      <c r="A76" s="133" t="s">
        <v>122</v>
      </c>
      <c r="B76" s="18">
        <f>'[2]NEW GAA'!E76</f>
        <v>139807</v>
      </c>
      <c r="C76" s="44">
        <f>'[2]NEW GAA'!AR76</f>
        <v>28484</v>
      </c>
      <c r="D76" s="158">
        <f t="shared" si="12"/>
        <v>168291</v>
      </c>
      <c r="E76" s="44">
        <f>[2]AUTO!BA76</f>
        <v>4358</v>
      </c>
      <c r="F76" s="74">
        <f>[2]UF!AF76</f>
        <v>0</v>
      </c>
      <c r="G76" s="74"/>
      <c r="H76" s="74">
        <f>'[2]CONT-RA10651'!AO76</f>
        <v>0</v>
      </c>
      <c r="I76" s="74">
        <f t="shared" si="13"/>
        <v>172649</v>
      </c>
    </row>
    <row r="77" spans="1:9" x14ac:dyDescent="0.2">
      <c r="A77" s="133" t="s">
        <v>123</v>
      </c>
      <c r="B77" s="18">
        <f>'[2]NEW GAA'!E77</f>
        <v>395863</v>
      </c>
      <c r="C77" s="44">
        <f>'[2]NEW GAA'!AR77</f>
        <v>44212</v>
      </c>
      <c r="D77" s="158">
        <f t="shared" si="12"/>
        <v>440075</v>
      </c>
      <c r="E77" s="44">
        <f>[2]AUTO!BA77</f>
        <v>35691</v>
      </c>
      <c r="F77" s="74">
        <f>[2]UF!AF77</f>
        <v>0</v>
      </c>
      <c r="G77" s="74"/>
      <c r="H77" s="74">
        <f>'[2]CONT-RA10651'!AO77</f>
        <v>0</v>
      </c>
      <c r="I77" s="74">
        <f t="shared" si="13"/>
        <v>475766</v>
      </c>
    </row>
    <row r="78" spans="1:9" x14ac:dyDescent="0.2">
      <c r="A78" s="133" t="s">
        <v>124</v>
      </c>
      <c r="B78" s="18">
        <f>'[2]NEW GAA'!E78</f>
        <v>767913</v>
      </c>
      <c r="C78" s="44">
        <f>'[2]NEW GAA'!AR78</f>
        <v>28025</v>
      </c>
      <c r="D78" s="158">
        <f t="shared" si="12"/>
        <v>795938</v>
      </c>
      <c r="E78" s="44">
        <f>[2]AUTO!BA78</f>
        <v>0</v>
      </c>
      <c r="F78" s="74">
        <f>[2]UF!AF78</f>
        <v>0</v>
      </c>
      <c r="G78" s="74"/>
      <c r="H78" s="74">
        <f>'[2]CONT-RA10651'!AO78</f>
        <v>0</v>
      </c>
      <c r="I78" s="74">
        <f t="shared" si="13"/>
        <v>795938</v>
      </c>
    </row>
    <row r="79" spans="1:9" x14ac:dyDescent="0.2">
      <c r="A79" s="133" t="s">
        <v>125</v>
      </c>
      <c r="B79" s="18">
        <f>'[2]NEW GAA'!E79</f>
        <v>44074</v>
      </c>
      <c r="C79" s="44">
        <f>'[2]NEW GAA'!AR79</f>
        <v>4023</v>
      </c>
      <c r="D79" s="158">
        <f t="shared" si="12"/>
        <v>48097</v>
      </c>
      <c r="E79" s="44">
        <f>[2]AUTO!BA79</f>
        <v>2411</v>
      </c>
      <c r="F79" s="74">
        <f>[2]UF!AF79</f>
        <v>0</v>
      </c>
      <c r="G79" s="74"/>
      <c r="H79" s="74">
        <f>'[2]CONT-RA10651'!AO79</f>
        <v>0</v>
      </c>
      <c r="I79" s="74">
        <f t="shared" si="13"/>
        <v>50508</v>
      </c>
    </row>
    <row r="80" spans="1:9" x14ac:dyDescent="0.2">
      <c r="A80" s="133" t="s">
        <v>170</v>
      </c>
      <c r="B80" s="18">
        <f>'[2]NEW GAA'!E80</f>
        <v>135409</v>
      </c>
      <c r="C80" s="44">
        <f>'[2]NEW GAA'!AR80</f>
        <v>3303</v>
      </c>
      <c r="D80" s="158">
        <f t="shared" si="12"/>
        <v>138712</v>
      </c>
      <c r="E80" s="44">
        <f>[2]AUTO!BA80</f>
        <v>1035</v>
      </c>
      <c r="F80" s="74">
        <f>[2]UF!AF80</f>
        <v>0</v>
      </c>
      <c r="G80" s="74"/>
      <c r="H80" s="74">
        <f>'[2]CONT-RA10651'!AO80</f>
        <v>0</v>
      </c>
      <c r="I80" s="74">
        <f t="shared" si="13"/>
        <v>139747</v>
      </c>
    </row>
    <row r="81" spans="1:9" x14ac:dyDescent="0.2">
      <c r="A81" s="133" t="s">
        <v>171</v>
      </c>
      <c r="B81" s="18">
        <f>'[2]NEW GAA'!E81</f>
        <v>60811</v>
      </c>
      <c r="C81" s="44">
        <f>'[2]NEW GAA'!AR81</f>
        <v>5914</v>
      </c>
      <c r="D81" s="158">
        <f t="shared" si="12"/>
        <v>66725</v>
      </c>
      <c r="E81" s="44">
        <f>[2]AUTO!BA81</f>
        <v>38083</v>
      </c>
      <c r="F81" s="74">
        <f>[2]UF!AF81</f>
        <v>0</v>
      </c>
      <c r="G81" s="74"/>
      <c r="H81" s="74">
        <f>'[2]CONT-RA10651'!AO81</f>
        <v>0</v>
      </c>
      <c r="I81" s="74">
        <f t="shared" si="13"/>
        <v>104808</v>
      </c>
    </row>
    <row r="82" spans="1:9" x14ac:dyDescent="0.2">
      <c r="A82" s="133" t="s">
        <v>172</v>
      </c>
      <c r="B82" s="18">
        <f>'[2]NEW GAA'!E82</f>
        <v>957102</v>
      </c>
      <c r="C82" s="44">
        <f>'[2]NEW GAA'!AR82</f>
        <v>199198</v>
      </c>
      <c r="D82" s="158">
        <f t="shared" si="12"/>
        <v>1156300</v>
      </c>
      <c r="E82" s="44">
        <f>[2]AUTO!BA82</f>
        <v>62957</v>
      </c>
      <c r="F82" s="74">
        <f>[2]UF!AF82</f>
        <v>0</v>
      </c>
      <c r="G82" s="74"/>
      <c r="H82" s="74">
        <f>'[2]CONT-RA10651'!AO82</f>
        <v>0</v>
      </c>
      <c r="I82" s="74">
        <f t="shared" si="13"/>
        <v>1219257</v>
      </c>
    </row>
    <row r="83" spans="1:9" x14ac:dyDescent="0.2">
      <c r="A83" s="133" t="s">
        <v>129</v>
      </c>
      <c r="B83" s="18">
        <f>'[2]NEW GAA'!E83</f>
        <v>121067</v>
      </c>
      <c r="C83" s="44">
        <f>'[2]NEW GAA'!AR83</f>
        <v>6648</v>
      </c>
      <c r="D83" s="158">
        <f t="shared" si="12"/>
        <v>127715</v>
      </c>
      <c r="E83" s="44">
        <f>[2]AUTO!BA83</f>
        <v>2795</v>
      </c>
      <c r="F83" s="74">
        <f>[2]UF!AF83</f>
        <v>0</v>
      </c>
      <c r="G83" s="74"/>
      <c r="H83" s="74">
        <f>'[2]CONT-RA10651'!AO83</f>
        <v>0</v>
      </c>
      <c r="I83" s="74">
        <f t="shared" si="13"/>
        <v>130510</v>
      </c>
    </row>
    <row r="84" spans="1:9" s="253" customFormat="1" x14ac:dyDescent="0.2">
      <c r="A84" s="133" t="s">
        <v>130</v>
      </c>
      <c r="B84" s="18">
        <f>'[2]NEW GAA'!E84</f>
        <v>189540</v>
      </c>
      <c r="C84" s="44">
        <f>'[2]NEW GAA'!AR84</f>
        <v>14602</v>
      </c>
      <c r="D84" s="158">
        <f t="shared" si="12"/>
        <v>204142</v>
      </c>
      <c r="E84" s="44">
        <f>[2]AUTO!BA84</f>
        <v>31980</v>
      </c>
      <c r="F84" s="74">
        <f>[2]UF!AF84</f>
        <v>0</v>
      </c>
      <c r="G84" s="74"/>
      <c r="H84" s="74">
        <f>'[2]CONT-RA10651'!AO84</f>
        <v>0</v>
      </c>
      <c r="I84" s="74">
        <f t="shared" si="13"/>
        <v>236122</v>
      </c>
    </row>
    <row r="85" spans="1:9" x14ac:dyDescent="0.2">
      <c r="A85" s="133" t="s">
        <v>131</v>
      </c>
      <c r="B85" s="18">
        <f>'[2]NEW GAA'!E85</f>
        <v>129274</v>
      </c>
      <c r="C85" s="44">
        <f>'[2]NEW GAA'!AR85</f>
        <v>19211</v>
      </c>
      <c r="D85" s="158">
        <f t="shared" si="12"/>
        <v>148485</v>
      </c>
      <c r="E85" s="44">
        <f>[2]AUTO!BA85</f>
        <v>6129</v>
      </c>
      <c r="F85" s="74">
        <f>[2]UF!AF85</f>
        <v>0</v>
      </c>
      <c r="G85" s="74"/>
      <c r="H85" s="74">
        <f>'[2]CONT-RA10651'!AO85</f>
        <v>0</v>
      </c>
      <c r="I85" s="74">
        <f t="shared" si="13"/>
        <v>154614</v>
      </c>
    </row>
    <row r="86" spans="1:9" x14ac:dyDescent="0.2">
      <c r="A86" s="133" t="s">
        <v>132</v>
      </c>
      <c r="B86" s="18">
        <f>'[2]NEW GAA'!E86</f>
        <v>73138</v>
      </c>
      <c r="C86" s="44">
        <f>'[2]NEW GAA'!AR86</f>
        <v>306</v>
      </c>
      <c r="D86" s="158">
        <f t="shared" si="12"/>
        <v>73444</v>
      </c>
      <c r="E86" s="44">
        <f>[2]AUTO!BA86</f>
        <v>0</v>
      </c>
      <c r="F86" s="74">
        <f>[2]UF!AF86</f>
        <v>0</v>
      </c>
      <c r="G86" s="74"/>
      <c r="H86" s="74">
        <f>'[2]CONT-RA10651'!AO86</f>
        <v>0</v>
      </c>
      <c r="I86" s="74">
        <f t="shared" si="13"/>
        <v>73444</v>
      </c>
    </row>
    <row r="87" spans="1:9" ht="13.5" customHeight="1" x14ac:dyDescent="0.2">
      <c r="A87" s="133" t="s">
        <v>133</v>
      </c>
      <c r="B87" s="18">
        <f>'[2]NEW GAA'!E87</f>
        <v>42705</v>
      </c>
      <c r="C87" s="44">
        <f>'[2]NEW GAA'!AR87</f>
        <v>4999</v>
      </c>
      <c r="D87" s="158">
        <f t="shared" si="12"/>
        <v>47704</v>
      </c>
      <c r="E87" s="44">
        <f>[2]AUTO!BA87</f>
        <v>2287</v>
      </c>
      <c r="F87" s="74">
        <f>[2]UF!AF87</f>
        <v>0</v>
      </c>
      <c r="G87" s="74"/>
      <c r="H87" s="74">
        <f>'[2]CONT-RA10651'!AO87</f>
        <v>0</v>
      </c>
      <c r="I87" s="74">
        <f t="shared" si="13"/>
        <v>49991</v>
      </c>
    </row>
    <row r="88" spans="1:9" x14ac:dyDescent="0.2">
      <c r="A88" s="133" t="s">
        <v>134</v>
      </c>
      <c r="B88" s="18">
        <f>'[2]NEW GAA'!E88</f>
        <v>356498</v>
      </c>
      <c r="C88" s="44">
        <f>'[2]NEW GAA'!AR88</f>
        <v>36375</v>
      </c>
      <c r="D88" s="158">
        <f t="shared" si="12"/>
        <v>392873</v>
      </c>
      <c r="E88" s="44">
        <f>[2]AUTO!BA88</f>
        <v>24102</v>
      </c>
      <c r="F88" s="74">
        <f>[2]UF!AF88</f>
        <v>0</v>
      </c>
      <c r="G88" s="74"/>
      <c r="H88" s="74">
        <f>'[2]CONT-RA10651'!AO88</f>
        <v>0</v>
      </c>
      <c r="I88" s="74">
        <f t="shared" si="13"/>
        <v>416975</v>
      </c>
    </row>
    <row r="89" spans="1:9" x14ac:dyDescent="0.2">
      <c r="A89" s="254" t="s">
        <v>267</v>
      </c>
      <c r="B89" s="18"/>
      <c r="C89" s="44">
        <f>'[2]NEW GAA'!AR89</f>
        <v>243767</v>
      </c>
      <c r="D89" s="158">
        <f t="shared" si="12"/>
        <v>243767</v>
      </c>
      <c r="E89" s="44">
        <f>[2]AUTO!BA89</f>
        <v>1306</v>
      </c>
      <c r="F89" s="74"/>
      <c r="G89" s="74"/>
      <c r="H89" s="74"/>
      <c r="I89" s="74">
        <f t="shared" si="13"/>
        <v>245073</v>
      </c>
    </row>
    <row r="90" spans="1:9" x14ac:dyDescent="0.2">
      <c r="A90" s="255" t="s">
        <v>368</v>
      </c>
      <c r="B90" s="18"/>
      <c r="C90" s="44">
        <f>'[2]NEW GAA'!AR90</f>
        <v>27170</v>
      </c>
      <c r="D90" s="158">
        <f t="shared" si="12"/>
        <v>27170</v>
      </c>
      <c r="E90" s="44">
        <f>[2]AUTO!BA90</f>
        <v>542</v>
      </c>
      <c r="F90" s="74"/>
      <c r="G90" s="74"/>
      <c r="H90" s="74"/>
      <c r="I90" s="74">
        <f t="shared" si="13"/>
        <v>27712</v>
      </c>
    </row>
    <row r="91" spans="1:9" ht="14.25" customHeight="1" x14ac:dyDescent="0.2">
      <c r="A91" s="74" t="s">
        <v>268</v>
      </c>
      <c r="B91" s="18"/>
      <c r="C91" s="44">
        <f>'[2]NEW GAA'!AR91</f>
        <v>125963137</v>
      </c>
      <c r="D91" s="158">
        <f t="shared" si="12"/>
        <v>125963137</v>
      </c>
      <c r="E91" s="44">
        <f>[2]AUTO!BA91</f>
        <v>25692166</v>
      </c>
      <c r="F91" s="74">
        <f>[2]UF!AF90</f>
        <v>2800000</v>
      </c>
      <c r="G91" s="74"/>
      <c r="H91" s="74">
        <f>'[2]CONT-RA10651'!AO90</f>
        <v>6155438</v>
      </c>
      <c r="I91" s="74">
        <f t="shared" si="13"/>
        <v>160610741</v>
      </c>
    </row>
    <row r="92" spans="1:9" ht="15" customHeight="1" x14ac:dyDescent="0.2">
      <c r="A92" s="256" t="s">
        <v>285</v>
      </c>
      <c r="B92" s="18"/>
      <c r="C92" s="44">
        <f>SUM(C93:C94)</f>
        <v>23163001</v>
      </c>
      <c r="D92" s="257">
        <f t="shared" si="12"/>
        <v>23163001</v>
      </c>
      <c r="E92" s="258">
        <f>SUM(E93:E94)</f>
        <v>428626080</v>
      </c>
      <c r="F92" s="256">
        <f>SUM(F93:F94)</f>
        <v>0</v>
      </c>
      <c r="G92" s="256">
        <f>SUM(G93:G94)</f>
        <v>0</v>
      </c>
      <c r="H92" s="256">
        <f>SUM(H93:H94)</f>
        <v>10904588</v>
      </c>
      <c r="I92" s="256">
        <f t="shared" si="13"/>
        <v>462693669</v>
      </c>
    </row>
    <row r="93" spans="1:9" ht="14.25" hidden="1" customHeight="1" x14ac:dyDescent="0.2">
      <c r="A93" s="256" t="s">
        <v>270</v>
      </c>
      <c r="B93" s="18">
        <f>'[2]NEW GAA'!E93</f>
        <v>0</v>
      </c>
      <c r="C93" s="44">
        <f>'[2]NEW GAA'!AR93</f>
        <v>23104788</v>
      </c>
      <c r="D93" s="158">
        <f t="shared" si="12"/>
        <v>23104788</v>
      </c>
      <c r="E93" s="44">
        <f>[2]AUTO!BA93</f>
        <v>428619518</v>
      </c>
      <c r="F93" s="74">
        <f>[2]UF!AF92</f>
        <v>0</v>
      </c>
      <c r="G93" s="74"/>
      <c r="H93" s="74">
        <f>'[2]CONT-RA10651'!AO92</f>
        <v>165888</v>
      </c>
      <c r="I93" s="74">
        <f t="shared" si="13"/>
        <v>451890194</v>
      </c>
    </row>
    <row r="94" spans="1:9" ht="14.25" hidden="1" customHeight="1" x14ac:dyDescent="0.2">
      <c r="A94" s="256" t="s">
        <v>271</v>
      </c>
      <c r="B94" s="18">
        <f>'[2]NEW GAA'!E94</f>
        <v>0</v>
      </c>
      <c r="C94" s="44">
        <f>'[2]NEW GAA'!AR94</f>
        <v>58213</v>
      </c>
      <c r="D94" s="158">
        <f t="shared" si="12"/>
        <v>58213</v>
      </c>
      <c r="E94" s="44">
        <f>[2]AUTO!BA94</f>
        <v>6562</v>
      </c>
      <c r="F94" s="74">
        <f>[2]UF!AF93</f>
        <v>0</v>
      </c>
      <c r="G94" s="74"/>
      <c r="H94" s="74">
        <f>'[2]CONT-RA10651'!AO93</f>
        <v>10738700</v>
      </c>
      <c r="I94" s="74">
        <f t="shared" si="13"/>
        <v>10803475</v>
      </c>
    </row>
    <row r="95" spans="1:9" x14ac:dyDescent="0.2">
      <c r="A95" s="74" t="s">
        <v>272</v>
      </c>
      <c r="B95" s="18">
        <f>'[2]NEW GAA'!E95</f>
        <v>0</v>
      </c>
      <c r="C95" s="44">
        <f>'[2]NEW GAA'!AR95</f>
        <v>1965051</v>
      </c>
      <c r="D95" s="158">
        <f t="shared" si="12"/>
        <v>1965051</v>
      </c>
      <c r="E95" s="44">
        <f>[2]AUTO!BA95</f>
        <v>2196</v>
      </c>
      <c r="F95" s="74">
        <f>[2]UF!AF94</f>
        <v>0</v>
      </c>
      <c r="G95" s="74"/>
      <c r="H95" s="74">
        <f>'[2]CONT-RA10651'!H94</f>
        <v>206250</v>
      </c>
      <c r="I95" s="74">
        <f t="shared" si="13"/>
        <v>2173497</v>
      </c>
    </row>
    <row r="96" spans="1:9" ht="14.25" customHeight="1" x14ac:dyDescent="0.2">
      <c r="A96" s="254" t="s">
        <v>273</v>
      </c>
      <c r="B96" s="18">
        <f>'[2]NEW GAA'!E96</f>
        <v>0</v>
      </c>
      <c r="C96" s="44">
        <f>'[2]NEW GAA'!AR96</f>
        <v>0</v>
      </c>
      <c r="D96" s="158">
        <f t="shared" si="12"/>
        <v>0</v>
      </c>
      <c r="E96" s="44">
        <f>[2]AUTO!BA96</f>
        <v>392797000</v>
      </c>
      <c r="F96" s="74">
        <f>[2]UF!AF95</f>
        <v>0</v>
      </c>
      <c r="G96" s="74">
        <f>'[2]CONT-RA10651'!AP95</f>
        <v>0</v>
      </c>
      <c r="H96" s="74"/>
      <c r="I96" s="74">
        <f t="shared" si="13"/>
        <v>392797000</v>
      </c>
    </row>
    <row r="97" spans="1:158" ht="14.25" hidden="1" customHeight="1" x14ac:dyDescent="0.2">
      <c r="A97" s="259"/>
      <c r="B97" s="18"/>
      <c r="C97" s="44"/>
      <c r="D97" s="158"/>
      <c r="E97" s="44"/>
      <c r="F97" s="74"/>
      <c r="G97" s="74"/>
      <c r="H97" s="74"/>
      <c r="I97" s="74"/>
    </row>
    <row r="98" spans="1:158" ht="21" customHeight="1" thickBot="1" x14ac:dyDescent="0.25">
      <c r="A98" s="260" t="s">
        <v>45</v>
      </c>
      <c r="B98" s="261">
        <f t="shared" ref="B98:I98" si="14">SUM(B7:B13)+SUM(B16:B21)+SUM(B24:B26)+SUM(B29:B30)+SUM(B33:B49)+B92+B96+B91+B95</f>
        <v>1567644573</v>
      </c>
      <c r="C98" s="261">
        <f t="shared" si="14"/>
        <v>343314409</v>
      </c>
      <c r="D98" s="261">
        <f t="shared" si="14"/>
        <v>1910958982</v>
      </c>
      <c r="E98" s="261">
        <f t="shared" si="14"/>
        <v>910310466</v>
      </c>
      <c r="F98" s="262">
        <f t="shared" si="14"/>
        <v>25341093</v>
      </c>
      <c r="G98" s="262">
        <f t="shared" si="14"/>
        <v>19252055</v>
      </c>
      <c r="H98" s="262">
        <f t="shared" si="14"/>
        <v>22389251</v>
      </c>
      <c r="I98" s="262">
        <f t="shared" si="14"/>
        <v>2888251847</v>
      </c>
    </row>
    <row r="99" spans="1:158" s="230" customFormat="1" ht="13.5" thickTop="1" x14ac:dyDescent="0.2">
      <c r="B99" s="231"/>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09"/>
      <c r="BQ99" s="109"/>
      <c r="BR99" s="109"/>
      <c r="BS99" s="109"/>
      <c r="BT99" s="109"/>
      <c r="BU99" s="109"/>
      <c r="BV99" s="109"/>
      <c r="BW99" s="109"/>
      <c r="BX99" s="109"/>
      <c r="BY99" s="109"/>
      <c r="BZ99" s="109"/>
      <c r="CA99" s="109"/>
      <c r="CB99" s="109"/>
      <c r="CC99" s="109"/>
      <c r="CD99" s="109"/>
      <c r="CE99" s="109"/>
      <c r="CF99" s="109"/>
      <c r="CG99" s="109"/>
      <c r="CH99" s="109"/>
      <c r="CI99" s="109"/>
      <c r="CJ99" s="109"/>
      <c r="CK99" s="109"/>
      <c r="CL99" s="109"/>
      <c r="CM99" s="109"/>
      <c r="CN99" s="109"/>
      <c r="CO99" s="109"/>
      <c r="CP99" s="109"/>
      <c r="CQ99" s="109"/>
      <c r="CR99" s="109"/>
      <c r="CS99" s="109"/>
      <c r="CT99" s="109"/>
      <c r="CU99" s="109"/>
      <c r="CV99" s="109"/>
      <c r="CW99" s="109"/>
      <c r="CX99" s="109"/>
      <c r="CY99" s="109"/>
      <c r="CZ99" s="109"/>
      <c r="DA99" s="109"/>
      <c r="DB99" s="109"/>
      <c r="DC99" s="109"/>
      <c r="DD99" s="109"/>
      <c r="DE99" s="109"/>
      <c r="DF99" s="109"/>
      <c r="DG99" s="109"/>
      <c r="DH99" s="109"/>
      <c r="DI99" s="109"/>
      <c r="DJ99" s="109"/>
      <c r="DK99" s="109"/>
      <c r="DL99" s="109"/>
      <c r="DM99" s="109"/>
      <c r="DN99" s="109"/>
      <c r="DO99" s="109"/>
      <c r="DP99" s="109"/>
      <c r="DQ99" s="109"/>
      <c r="DR99" s="109"/>
      <c r="DS99" s="109"/>
      <c r="DT99" s="109"/>
      <c r="DU99" s="109"/>
      <c r="DV99" s="109"/>
      <c r="DW99" s="109"/>
      <c r="DX99" s="109"/>
      <c r="DY99" s="109"/>
      <c r="DZ99" s="109"/>
      <c r="EA99" s="109"/>
      <c r="EB99" s="109"/>
      <c r="EC99" s="109"/>
      <c r="ED99" s="109"/>
      <c r="EE99" s="109"/>
      <c r="EF99" s="109"/>
      <c r="EG99" s="109"/>
      <c r="EH99" s="109"/>
      <c r="EI99" s="109"/>
      <c r="EJ99" s="109"/>
      <c r="EK99" s="109"/>
      <c r="EL99" s="109"/>
      <c r="EM99" s="109"/>
      <c r="EN99" s="109"/>
      <c r="EO99" s="109"/>
      <c r="EP99" s="109"/>
      <c r="EQ99" s="109"/>
      <c r="ER99" s="109"/>
      <c r="ES99" s="109"/>
      <c r="ET99" s="109"/>
      <c r="EU99" s="109"/>
      <c r="EV99" s="109"/>
      <c r="EW99" s="109"/>
      <c r="EX99" s="109"/>
      <c r="EY99" s="109"/>
      <c r="EZ99" s="109"/>
      <c r="FA99" s="109"/>
      <c r="FB99" s="109"/>
    </row>
    <row r="100" spans="1:158" s="230" customFormat="1" x14ac:dyDescent="0.2">
      <c r="B100" s="231"/>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09"/>
      <c r="BR100" s="109"/>
      <c r="BS100" s="109"/>
      <c r="BT100" s="109"/>
      <c r="BU100" s="109"/>
      <c r="BV100" s="109"/>
      <c r="BW100" s="109"/>
      <c r="BX100" s="109"/>
      <c r="BY100" s="109"/>
      <c r="BZ100" s="109"/>
      <c r="CA100" s="109"/>
      <c r="CB100" s="109"/>
      <c r="CC100" s="109"/>
      <c r="CD100" s="109"/>
      <c r="CE100" s="109"/>
      <c r="CF100" s="109"/>
      <c r="CG100" s="109"/>
      <c r="CH100" s="109"/>
      <c r="CI100" s="109"/>
      <c r="CJ100" s="109"/>
      <c r="CK100" s="109"/>
      <c r="CL100" s="109"/>
      <c r="CM100" s="109"/>
      <c r="CN100" s="109"/>
      <c r="CO100" s="109"/>
      <c r="CP100" s="109"/>
      <c r="CQ100" s="109"/>
      <c r="CR100" s="109"/>
      <c r="CS100" s="109"/>
      <c r="CT100" s="109"/>
      <c r="CU100" s="109"/>
      <c r="CV100" s="109"/>
      <c r="CW100" s="109"/>
      <c r="CX100" s="109"/>
      <c r="CY100" s="109"/>
      <c r="CZ100" s="109"/>
      <c r="DA100" s="109"/>
      <c r="DB100" s="109"/>
      <c r="DC100" s="109"/>
      <c r="DD100" s="109"/>
      <c r="DE100" s="109"/>
      <c r="DF100" s="109"/>
      <c r="DG100" s="109"/>
      <c r="DH100" s="109"/>
      <c r="DI100" s="109"/>
      <c r="DJ100" s="109"/>
      <c r="DK100" s="109"/>
      <c r="DL100" s="109"/>
      <c r="DM100" s="109"/>
      <c r="DN100" s="109"/>
      <c r="DO100" s="109"/>
      <c r="DP100" s="109"/>
      <c r="DQ100" s="109"/>
      <c r="DR100" s="109"/>
      <c r="DS100" s="109"/>
      <c r="DT100" s="109"/>
      <c r="DU100" s="109"/>
      <c r="DV100" s="109"/>
      <c r="DW100" s="109"/>
      <c r="DX100" s="109"/>
      <c r="DY100" s="109"/>
      <c r="DZ100" s="109"/>
      <c r="EA100" s="109"/>
      <c r="EB100" s="109"/>
      <c r="EC100" s="109"/>
      <c r="ED100" s="109"/>
      <c r="EE100" s="109"/>
      <c r="EF100" s="109"/>
      <c r="EG100" s="109"/>
      <c r="EH100" s="109"/>
      <c r="EI100" s="109"/>
      <c r="EJ100" s="109"/>
      <c r="EK100" s="109"/>
      <c r="EL100" s="109"/>
      <c r="EM100" s="109"/>
      <c r="EN100" s="109"/>
      <c r="EO100" s="109"/>
      <c r="EP100" s="109"/>
      <c r="EQ100" s="109"/>
      <c r="ER100" s="109"/>
      <c r="ES100" s="109"/>
      <c r="ET100" s="109"/>
      <c r="EU100" s="109"/>
      <c r="EV100" s="109"/>
      <c r="EW100" s="109"/>
      <c r="EX100" s="109"/>
      <c r="EY100" s="109"/>
      <c r="EZ100" s="109"/>
      <c r="FA100" s="109"/>
      <c r="FB100" s="109"/>
    </row>
    <row r="101" spans="1:158" s="230" customFormat="1" x14ac:dyDescent="0.2">
      <c r="B101" s="231"/>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09"/>
      <c r="BK101" s="109"/>
      <c r="BL101" s="109"/>
      <c r="BM101" s="109"/>
      <c r="BN101" s="109"/>
      <c r="BO101" s="109"/>
      <c r="BP101" s="109"/>
      <c r="BQ101" s="109"/>
      <c r="BR101" s="109"/>
      <c r="BS101" s="109"/>
      <c r="BT101" s="109"/>
      <c r="BU101" s="109"/>
      <c r="BV101" s="109"/>
      <c r="BW101" s="109"/>
      <c r="BX101" s="109"/>
      <c r="BY101" s="109"/>
      <c r="BZ101" s="109"/>
      <c r="CA101" s="109"/>
      <c r="CB101" s="109"/>
      <c r="CC101" s="109"/>
      <c r="CD101" s="109"/>
      <c r="CE101" s="109"/>
      <c r="CF101" s="109"/>
      <c r="CG101" s="109"/>
      <c r="CH101" s="109"/>
      <c r="CI101" s="109"/>
      <c r="CJ101" s="109"/>
      <c r="CK101" s="109"/>
      <c r="CL101" s="109"/>
      <c r="CM101" s="109"/>
      <c r="CN101" s="109"/>
      <c r="CO101" s="109"/>
      <c r="CP101" s="109"/>
      <c r="CQ101" s="109"/>
      <c r="CR101" s="109"/>
      <c r="CS101" s="109"/>
      <c r="CT101" s="109"/>
      <c r="CU101" s="109"/>
      <c r="CV101" s="109"/>
      <c r="CW101" s="109"/>
      <c r="CX101" s="109"/>
      <c r="CY101" s="109"/>
      <c r="CZ101" s="109"/>
      <c r="DA101" s="109"/>
      <c r="DB101" s="109"/>
      <c r="DC101" s="109"/>
      <c r="DD101" s="109"/>
      <c r="DE101" s="109"/>
      <c r="DF101" s="109"/>
      <c r="DG101" s="109"/>
      <c r="DH101" s="109"/>
      <c r="DI101" s="109"/>
      <c r="DJ101" s="109"/>
      <c r="DK101" s="109"/>
      <c r="DL101" s="109"/>
      <c r="DM101" s="109"/>
      <c r="DN101" s="109"/>
      <c r="DO101" s="109"/>
      <c r="DP101" s="109"/>
      <c r="DQ101" s="109"/>
      <c r="DR101" s="109"/>
      <c r="DS101" s="109"/>
      <c r="DT101" s="109"/>
      <c r="DU101" s="109"/>
      <c r="DV101" s="109"/>
      <c r="DW101" s="109"/>
      <c r="DX101" s="109"/>
      <c r="DY101" s="109"/>
      <c r="DZ101" s="109"/>
      <c r="EA101" s="109"/>
      <c r="EB101" s="109"/>
      <c r="EC101" s="109"/>
      <c r="ED101" s="109"/>
      <c r="EE101" s="109"/>
      <c r="EF101" s="109"/>
      <c r="EG101" s="109"/>
      <c r="EH101" s="109"/>
      <c r="EI101" s="109"/>
      <c r="EJ101" s="109"/>
      <c r="EK101" s="109"/>
      <c r="EL101" s="109"/>
      <c r="EM101" s="109"/>
      <c r="EN101" s="109"/>
      <c r="EO101" s="109"/>
      <c r="EP101" s="109"/>
      <c r="EQ101" s="109"/>
      <c r="ER101" s="109"/>
      <c r="ES101" s="109"/>
      <c r="ET101" s="109"/>
      <c r="EU101" s="109"/>
      <c r="EV101" s="109"/>
      <c r="EW101" s="109"/>
      <c r="EX101" s="109"/>
      <c r="EY101" s="109"/>
      <c r="EZ101" s="109"/>
      <c r="FA101" s="109"/>
      <c r="FB101" s="109"/>
    </row>
    <row r="102" spans="1:158" s="230" customFormat="1" x14ac:dyDescent="0.2">
      <c r="B102" s="231"/>
      <c r="J102" s="109"/>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109"/>
      <c r="AJ102" s="109"/>
      <c r="AK102" s="109"/>
      <c r="AL102" s="109"/>
      <c r="AM102" s="109"/>
      <c r="AN102" s="109"/>
      <c r="AO102" s="109"/>
      <c r="AP102" s="109"/>
      <c r="AQ102" s="109"/>
      <c r="AR102" s="109"/>
      <c r="AS102" s="109"/>
      <c r="AT102" s="109"/>
      <c r="AU102" s="109"/>
      <c r="AV102" s="109"/>
      <c r="AW102" s="109"/>
      <c r="AX102" s="109"/>
      <c r="AY102" s="109"/>
      <c r="AZ102" s="109"/>
      <c r="BA102" s="109"/>
      <c r="BB102" s="109"/>
      <c r="BC102" s="109"/>
      <c r="BD102" s="109"/>
      <c r="BE102" s="109"/>
      <c r="BF102" s="109"/>
      <c r="BG102" s="109"/>
      <c r="BH102" s="109"/>
      <c r="BI102" s="109"/>
      <c r="BJ102" s="109"/>
      <c r="BK102" s="109"/>
      <c r="BL102" s="109"/>
      <c r="BM102" s="109"/>
      <c r="BN102" s="109"/>
      <c r="BO102" s="109"/>
      <c r="BP102" s="109"/>
      <c r="BQ102" s="109"/>
      <c r="BR102" s="109"/>
      <c r="BS102" s="109"/>
      <c r="BT102" s="109"/>
      <c r="BU102" s="109"/>
      <c r="BV102" s="109"/>
      <c r="BW102" s="109"/>
      <c r="BX102" s="109"/>
      <c r="BY102" s="109"/>
      <c r="BZ102" s="109"/>
      <c r="CA102" s="109"/>
      <c r="CB102" s="109"/>
      <c r="CC102" s="109"/>
      <c r="CD102" s="109"/>
      <c r="CE102" s="109"/>
      <c r="CF102" s="109"/>
      <c r="CG102" s="109"/>
      <c r="CH102" s="109"/>
      <c r="CI102" s="109"/>
      <c r="CJ102" s="109"/>
      <c r="CK102" s="109"/>
      <c r="CL102" s="109"/>
      <c r="CM102" s="109"/>
      <c r="CN102" s="109"/>
      <c r="CO102" s="109"/>
      <c r="CP102" s="109"/>
      <c r="CQ102" s="109"/>
      <c r="CR102" s="109"/>
      <c r="CS102" s="109"/>
      <c r="CT102" s="109"/>
      <c r="CU102" s="109"/>
      <c r="CV102" s="109"/>
      <c r="CW102" s="109"/>
      <c r="CX102" s="109"/>
      <c r="CY102" s="109"/>
      <c r="CZ102" s="109"/>
      <c r="DA102" s="109"/>
      <c r="DB102" s="109"/>
      <c r="DC102" s="109"/>
      <c r="DD102" s="109"/>
      <c r="DE102" s="109"/>
      <c r="DF102" s="109"/>
      <c r="DG102" s="109"/>
      <c r="DH102" s="109"/>
      <c r="DI102" s="109"/>
      <c r="DJ102" s="109"/>
      <c r="DK102" s="109"/>
      <c r="DL102" s="109"/>
      <c r="DM102" s="109"/>
      <c r="DN102" s="109"/>
      <c r="DO102" s="109"/>
      <c r="DP102" s="109"/>
      <c r="DQ102" s="109"/>
      <c r="DR102" s="109"/>
      <c r="DS102" s="109"/>
      <c r="DT102" s="109"/>
      <c r="DU102" s="109"/>
      <c r="DV102" s="109"/>
      <c r="DW102" s="109"/>
      <c r="DX102" s="109"/>
      <c r="DY102" s="109"/>
      <c r="DZ102" s="109"/>
      <c r="EA102" s="109"/>
      <c r="EB102" s="109"/>
      <c r="EC102" s="109"/>
      <c r="ED102" s="109"/>
      <c r="EE102" s="109"/>
      <c r="EF102" s="109"/>
      <c r="EG102" s="109"/>
      <c r="EH102" s="109"/>
      <c r="EI102" s="109"/>
      <c r="EJ102" s="109"/>
      <c r="EK102" s="109"/>
      <c r="EL102" s="109"/>
      <c r="EM102" s="109"/>
      <c r="EN102" s="109"/>
      <c r="EO102" s="109"/>
      <c r="EP102" s="109"/>
      <c r="EQ102" s="109"/>
      <c r="ER102" s="109"/>
      <c r="ES102" s="109"/>
      <c r="ET102" s="109"/>
      <c r="EU102" s="109"/>
      <c r="EV102" s="109"/>
      <c r="EW102" s="109"/>
      <c r="EX102" s="109"/>
      <c r="EY102" s="109"/>
      <c r="EZ102" s="109"/>
      <c r="FA102" s="109"/>
      <c r="FB102" s="109"/>
    </row>
    <row r="103" spans="1:158" s="230" customFormat="1" x14ac:dyDescent="0.2">
      <c r="B103" s="231"/>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09"/>
      <c r="AR103" s="109"/>
      <c r="AS103" s="109"/>
      <c r="AT103" s="109"/>
      <c r="AU103" s="109"/>
      <c r="AV103" s="109"/>
      <c r="AW103" s="109"/>
      <c r="AX103" s="109"/>
      <c r="AY103" s="109"/>
      <c r="AZ103" s="109"/>
      <c r="BA103" s="109"/>
      <c r="BB103" s="109"/>
      <c r="BC103" s="109"/>
      <c r="BD103" s="109"/>
      <c r="BE103" s="109"/>
      <c r="BF103" s="109"/>
      <c r="BG103" s="109"/>
      <c r="BH103" s="109"/>
      <c r="BI103" s="109"/>
      <c r="BJ103" s="109"/>
      <c r="BK103" s="109"/>
      <c r="BL103" s="109"/>
      <c r="BM103" s="109"/>
      <c r="BN103" s="109"/>
      <c r="BO103" s="109"/>
      <c r="BP103" s="109"/>
      <c r="BQ103" s="109"/>
      <c r="BR103" s="109"/>
      <c r="BS103" s="109"/>
      <c r="BT103" s="109"/>
      <c r="BU103" s="109"/>
      <c r="BV103" s="109"/>
      <c r="BW103" s="109"/>
      <c r="BX103" s="109"/>
      <c r="BY103" s="109"/>
      <c r="BZ103" s="109"/>
      <c r="CA103" s="109"/>
      <c r="CB103" s="109"/>
      <c r="CC103" s="109"/>
      <c r="CD103" s="109"/>
      <c r="CE103" s="109"/>
      <c r="CF103" s="109"/>
      <c r="CG103" s="109"/>
      <c r="CH103" s="109"/>
      <c r="CI103" s="109"/>
      <c r="CJ103" s="109"/>
      <c r="CK103" s="109"/>
      <c r="CL103" s="109"/>
      <c r="CM103" s="109"/>
      <c r="CN103" s="109"/>
      <c r="CO103" s="109"/>
      <c r="CP103" s="109"/>
      <c r="CQ103" s="109"/>
      <c r="CR103" s="109"/>
      <c r="CS103" s="109"/>
      <c r="CT103" s="109"/>
      <c r="CU103" s="109"/>
      <c r="CV103" s="109"/>
      <c r="CW103" s="109"/>
      <c r="CX103" s="109"/>
      <c r="CY103" s="109"/>
      <c r="CZ103" s="109"/>
      <c r="DA103" s="109"/>
      <c r="DB103" s="109"/>
      <c r="DC103" s="109"/>
      <c r="DD103" s="109"/>
      <c r="DE103" s="109"/>
      <c r="DF103" s="109"/>
      <c r="DG103" s="109"/>
      <c r="DH103" s="109"/>
      <c r="DI103" s="109"/>
      <c r="DJ103" s="109"/>
      <c r="DK103" s="109"/>
      <c r="DL103" s="109"/>
      <c r="DM103" s="109"/>
      <c r="DN103" s="109"/>
      <c r="DO103" s="109"/>
      <c r="DP103" s="109"/>
      <c r="DQ103" s="109"/>
      <c r="DR103" s="109"/>
      <c r="DS103" s="109"/>
      <c r="DT103" s="109"/>
      <c r="DU103" s="109"/>
      <c r="DV103" s="109"/>
      <c r="DW103" s="109"/>
      <c r="DX103" s="109"/>
      <c r="DY103" s="109"/>
      <c r="DZ103" s="109"/>
      <c r="EA103" s="109"/>
      <c r="EB103" s="109"/>
      <c r="EC103" s="109"/>
      <c r="ED103" s="109"/>
      <c r="EE103" s="109"/>
      <c r="EF103" s="109"/>
      <c r="EG103" s="109"/>
      <c r="EH103" s="109"/>
      <c r="EI103" s="109"/>
      <c r="EJ103" s="109"/>
      <c r="EK103" s="109"/>
      <c r="EL103" s="109"/>
      <c r="EM103" s="109"/>
      <c r="EN103" s="109"/>
      <c r="EO103" s="109"/>
      <c r="EP103" s="109"/>
      <c r="EQ103" s="109"/>
      <c r="ER103" s="109"/>
      <c r="ES103" s="109"/>
      <c r="ET103" s="109"/>
      <c r="EU103" s="109"/>
      <c r="EV103" s="109"/>
      <c r="EW103" s="109"/>
      <c r="EX103" s="109"/>
      <c r="EY103" s="109"/>
      <c r="EZ103" s="109"/>
      <c r="FA103" s="109"/>
      <c r="FB103" s="109"/>
    </row>
    <row r="104" spans="1:158" s="230" customFormat="1" x14ac:dyDescent="0.2">
      <c r="B104" s="231"/>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09"/>
      <c r="AM104" s="109"/>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09"/>
      <c r="BQ104" s="109"/>
      <c r="BR104" s="109"/>
      <c r="BS104" s="109"/>
      <c r="BT104" s="109"/>
      <c r="BU104" s="109"/>
      <c r="BV104" s="109"/>
      <c r="BW104" s="109"/>
      <c r="BX104" s="109"/>
      <c r="BY104" s="109"/>
      <c r="BZ104" s="109"/>
      <c r="CA104" s="109"/>
      <c r="CB104" s="109"/>
      <c r="CC104" s="109"/>
      <c r="CD104" s="109"/>
      <c r="CE104" s="109"/>
      <c r="CF104" s="109"/>
      <c r="CG104" s="109"/>
      <c r="CH104" s="109"/>
      <c r="CI104" s="109"/>
      <c r="CJ104" s="109"/>
      <c r="CK104" s="109"/>
      <c r="CL104" s="109"/>
      <c r="CM104" s="109"/>
      <c r="CN104" s="109"/>
      <c r="CO104" s="109"/>
      <c r="CP104" s="109"/>
      <c r="CQ104" s="109"/>
      <c r="CR104" s="109"/>
      <c r="CS104" s="109"/>
      <c r="CT104" s="109"/>
      <c r="CU104" s="109"/>
      <c r="CV104" s="109"/>
      <c r="CW104" s="109"/>
      <c r="CX104" s="109"/>
      <c r="CY104" s="109"/>
      <c r="CZ104" s="109"/>
      <c r="DA104" s="109"/>
      <c r="DB104" s="109"/>
      <c r="DC104" s="109"/>
      <c r="DD104" s="109"/>
      <c r="DE104" s="109"/>
      <c r="DF104" s="109"/>
      <c r="DG104" s="109"/>
      <c r="DH104" s="109"/>
      <c r="DI104" s="109"/>
      <c r="DJ104" s="109"/>
      <c r="DK104" s="109"/>
      <c r="DL104" s="109"/>
      <c r="DM104" s="109"/>
      <c r="DN104" s="109"/>
      <c r="DO104" s="109"/>
      <c r="DP104" s="109"/>
      <c r="DQ104" s="109"/>
      <c r="DR104" s="109"/>
      <c r="DS104" s="109"/>
      <c r="DT104" s="109"/>
      <c r="DU104" s="109"/>
      <c r="DV104" s="109"/>
      <c r="DW104" s="109"/>
      <c r="DX104" s="109"/>
      <c r="DY104" s="109"/>
      <c r="DZ104" s="109"/>
      <c r="EA104" s="109"/>
      <c r="EB104" s="109"/>
      <c r="EC104" s="109"/>
      <c r="ED104" s="109"/>
      <c r="EE104" s="109"/>
      <c r="EF104" s="109"/>
      <c r="EG104" s="109"/>
      <c r="EH104" s="109"/>
      <c r="EI104" s="109"/>
      <c r="EJ104" s="109"/>
      <c r="EK104" s="109"/>
      <c r="EL104" s="109"/>
      <c r="EM104" s="109"/>
      <c r="EN104" s="109"/>
      <c r="EO104" s="109"/>
      <c r="EP104" s="109"/>
      <c r="EQ104" s="109"/>
      <c r="ER104" s="109"/>
      <c r="ES104" s="109"/>
      <c r="ET104" s="109"/>
      <c r="EU104" s="109"/>
      <c r="EV104" s="109"/>
      <c r="EW104" s="109"/>
      <c r="EX104" s="109"/>
      <c r="EY104" s="109"/>
      <c r="EZ104" s="109"/>
      <c r="FA104" s="109"/>
      <c r="FB104" s="109"/>
    </row>
    <row r="105" spans="1:158" s="230" customFormat="1" x14ac:dyDescent="0.2">
      <c r="B105" s="231"/>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09"/>
      <c r="AZ105" s="109"/>
      <c r="BA105" s="109"/>
      <c r="BB105" s="109"/>
      <c r="BC105" s="109"/>
      <c r="BD105" s="109"/>
      <c r="BE105" s="109"/>
      <c r="BF105" s="109"/>
      <c r="BG105" s="109"/>
      <c r="BH105" s="109"/>
      <c r="BI105" s="109"/>
      <c r="BJ105" s="109"/>
      <c r="BK105" s="109"/>
      <c r="BL105" s="109"/>
      <c r="BM105" s="109"/>
      <c r="BN105" s="109"/>
      <c r="BO105" s="109"/>
      <c r="BP105" s="109"/>
      <c r="BQ105" s="109"/>
      <c r="BR105" s="109"/>
      <c r="BS105" s="109"/>
      <c r="BT105" s="109"/>
      <c r="BU105" s="109"/>
      <c r="BV105" s="109"/>
      <c r="BW105" s="109"/>
      <c r="BX105" s="109"/>
      <c r="BY105" s="109"/>
      <c r="BZ105" s="109"/>
      <c r="CA105" s="109"/>
      <c r="CB105" s="109"/>
      <c r="CC105" s="109"/>
      <c r="CD105" s="109"/>
      <c r="CE105" s="109"/>
      <c r="CF105" s="109"/>
      <c r="CG105" s="109"/>
      <c r="CH105" s="109"/>
      <c r="CI105" s="109"/>
      <c r="CJ105" s="109"/>
      <c r="CK105" s="109"/>
      <c r="CL105" s="109"/>
      <c r="CM105" s="109"/>
      <c r="CN105" s="109"/>
      <c r="CO105" s="109"/>
      <c r="CP105" s="109"/>
      <c r="CQ105" s="109"/>
      <c r="CR105" s="109"/>
      <c r="CS105" s="109"/>
      <c r="CT105" s="109"/>
      <c r="CU105" s="109"/>
      <c r="CV105" s="109"/>
      <c r="CW105" s="109"/>
      <c r="CX105" s="109"/>
      <c r="CY105" s="109"/>
      <c r="CZ105" s="109"/>
      <c r="DA105" s="109"/>
      <c r="DB105" s="109"/>
      <c r="DC105" s="109"/>
      <c r="DD105" s="109"/>
      <c r="DE105" s="109"/>
      <c r="DF105" s="109"/>
      <c r="DG105" s="109"/>
      <c r="DH105" s="109"/>
      <c r="DI105" s="109"/>
      <c r="DJ105" s="109"/>
      <c r="DK105" s="109"/>
      <c r="DL105" s="109"/>
      <c r="DM105" s="109"/>
      <c r="DN105" s="109"/>
      <c r="DO105" s="109"/>
      <c r="DP105" s="109"/>
      <c r="DQ105" s="109"/>
      <c r="DR105" s="109"/>
      <c r="DS105" s="109"/>
      <c r="DT105" s="109"/>
      <c r="DU105" s="109"/>
      <c r="DV105" s="109"/>
      <c r="DW105" s="109"/>
      <c r="DX105" s="109"/>
      <c r="DY105" s="109"/>
      <c r="DZ105" s="109"/>
      <c r="EA105" s="109"/>
      <c r="EB105" s="109"/>
      <c r="EC105" s="109"/>
      <c r="ED105" s="109"/>
      <c r="EE105" s="109"/>
      <c r="EF105" s="109"/>
      <c r="EG105" s="109"/>
      <c r="EH105" s="109"/>
      <c r="EI105" s="109"/>
      <c r="EJ105" s="109"/>
      <c r="EK105" s="109"/>
      <c r="EL105" s="109"/>
      <c r="EM105" s="109"/>
      <c r="EN105" s="109"/>
      <c r="EO105" s="109"/>
      <c r="EP105" s="109"/>
      <c r="EQ105" s="109"/>
      <c r="ER105" s="109"/>
      <c r="ES105" s="109"/>
      <c r="ET105" s="109"/>
      <c r="EU105" s="109"/>
      <c r="EV105" s="109"/>
      <c r="EW105" s="109"/>
      <c r="EX105" s="109"/>
      <c r="EY105" s="109"/>
      <c r="EZ105" s="109"/>
      <c r="FA105" s="109"/>
      <c r="FB105" s="109"/>
    </row>
    <row r="106" spans="1:158" s="230" customFormat="1" x14ac:dyDescent="0.2">
      <c r="B106" s="231"/>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09"/>
      <c r="BQ106" s="109"/>
      <c r="BR106" s="109"/>
      <c r="BS106" s="109"/>
      <c r="BT106" s="109"/>
      <c r="BU106" s="109"/>
      <c r="BV106" s="109"/>
      <c r="BW106" s="109"/>
      <c r="BX106" s="109"/>
      <c r="BY106" s="109"/>
      <c r="BZ106" s="109"/>
      <c r="CA106" s="109"/>
      <c r="CB106" s="109"/>
      <c r="CC106" s="109"/>
      <c r="CD106" s="109"/>
      <c r="CE106" s="109"/>
      <c r="CF106" s="109"/>
      <c r="CG106" s="109"/>
      <c r="CH106" s="109"/>
      <c r="CI106" s="109"/>
      <c r="CJ106" s="109"/>
      <c r="CK106" s="109"/>
      <c r="CL106" s="109"/>
      <c r="CM106" s="109"/>
      <c r="CN106" s="109"/>
      <c r="CO106" s="109"/>
      <c r="CP106" s="109"/>
      <c r="CQ106" s="109"/>
      <c r="CR106" s="109"/>
      <c r="CS106" s="109"/>
      <c r="CT106" s="109"/>
      <c r="CU106" s="109"/>
      <c r="CV106" s="109"/>
      <c r="CW106" s="109"/>
      <c r="CX106" s="109"/>
      <c r="CY106" s="109"/>
      <c r="CZ106" s="109"/>
      <c r="DA106" s="109"/>
      <c r="DB106" s="109"/>
      <c r="DC106" s="109"/>
      <c r="DD106" s="109"/>
      <c r="DE106" s="109"/>
      <c r="DF106" s="109"/>
      <c r="DG106" s="109"/>
      <c r="DH106" s="109"/>
      <c r="DI106" s="109"/>
      <c r="DJ106" s="109"/>
      <c r="DK106" s="109"/>
      <c r="DL106" s="109"/>
      <c r="DM106" s="109"/>
      <c r="DN106" s="109"/>
      <c r="DO106" s="109"/>
      <c r="DP106" s="109"/>
      <c r="DQ106" s="109"/>
      <c r="DR106" s="109"/>
      <c r="DS106" s="109"/>
      <c r="DT106" s="109"/>
      <c r="DU106" s="109"/>
      <c r="DV106" s="109"/>
      <c r="DW106" s="109"/>
      <c r="DX106" s="109"/>
      <c r="DY106" s="109"/>
      <c r="DZ106" s="109"/>
      <c r="EA106" s="109"/>
      <c r="EB106" s="109"/>
      <c r="EC106" s="109"/>
      <c r="ED106" s="109"/>
      <c r="EE106" s="109"/>
      <c r="EF106" s="109"/>
      <c r="EG106" s="109"/>
      <c r="EH106" s="109"/>
      <c r="EI106" s="109"/>
      <c r="EJ106" s="109"/>
      <c r="EK106" s="109"/>
      <c r="EL106" s="109"/>
      <c r="EM106" s="109"/>
      <c r="EN106" s="109"/>
      <c r="EO106" s="109"/>
      <c r="EP106" s="109"/>
      <c r="EQ106" s="109"/>
      <c r="ER106" s="109"/>
      <c r="ES106" s="109"/>
      <c r="ET106" s="109"/>
      <c r="EU106" s="109"/>
      <c r="EV106" s="109"/>
      <c r="EW106" s="109"/>
      <c r="EX106" s="109"/>
      <c r="EY106" s="109"/>
      <c r="EZ106" s="109"/>
      <c r="FA106" s="109"/>
      <c r="FB106" s="109"/>
    </row>
    <row r="107" spans="1:158" s="230" customFormat="1" x14ac:dyDescent="0.2">
      <c r="B107" s="231"/>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09"/>
      <c r="AZ107" s="109"/>
      <c r="BA107" s="109"/>
      <c r="BB107" s="109"/>
      <c r="BC107" s="109"/>
      <c r="BD107" s="109"/>
      <c r="BE107" s="109"/>
      <c r="BF107" s="109"/>
      <c r="BG107" s="109"/>
      <c r="BH107" s="109"/>
      <c r="BI107" s="109"/>
      <c r="BJ107" s="109"/>
      <c r="BK107" s="109"/>
      <c r="BL107" s="109"/>
      <c r="BM107" s="109"/>
      <c r="BN107" s="109"/>
      <c r="BO107" s="109"/>
      <c r="BP107" s="109"/>
      <c r="BQ107" s="109"/>
      <c r="BR107" s="109"/>
      <c r="BS107" s="109"/>
      <c r="BT107" s="109"/>
      <c r="BU107" s="109"/>
      <c r="BV107" s="109"/>
      <c r="BW107" s="109"/>
      <c r="BX107" s="109"/>
      <c r="BY107" s="109"/>
      <c r="BZ107" s="109"/>
      <c r="CA107" s="109"/>
      <c r="CB107" s="109"/>
      <c r="CC107" s="109"/>
      <c r="CD107" s="109"/>
      <c r="CE107" s="109"/>
      <c r="CF107" s="109"/>
      <c r="CG107" s="109"/>
      <c r="CH107" s="109"/>
      <c r="CI107" s="109"/>
      <c r="CJ107" s="109"/>
      <c r="CK107" s="109"/>
      <c r="CL107" s="109"/>
      <c r="CM107" s="109"/>
      <c r="CN107" s="109"/>
      <c r="CO107" s="109"/>
      <c r="CP107" s="109"/>
      <c r="CQ107" s="109"/>
      <c r="CR107" s="109"/>
      <c r="CS107" s="109"/>
      <c r="CT107" s="109"/>
      <c r="CU107" s="109"/>
      <c r="CV107" s="109"/>
      <c r="CW107" s="109"/>
      <c r="CX107" s="109"/>
      <c r="CY107" s="109"/>
      <c r="CZ107" s="109"/>
      <c r="DA107" s="109"/>
      <c r="DB107" s="109"/>
      <c r="DC107" s="109"/>
      <c r="DD107" s="109"/>
      <c r="DE107" s="109"/>
      <c r="DF107" s="109"/>
      <c r="DG107" s="109"/>
      <c r="DH107" s="109"/>
      <c r="DI107" s="109"/>
      <c r="DJ107" s="109"/>
      <c r="DK107" s="109"/>
      <c r="DL107" s="109"/>
      <c r="DM107" s="109"/>
      <c r="DN107" s="109"/>
      <c r="DO107" s="109"/>
      <c r="DP107" s="109"/>
      <c r="DQ107" s="109"/>
      <c r="DR107" s="109"/>
      <c r="DS107" s="109"/>
      <c r="DT107" s="109"/>
      <c r="DU107" s="109"/>
      <c r="DV107" s="109"/>
      <c r="DW107" s="109"/>
      <c r="DX107" s="109"/>
      <c r="DY107" s="109"/>
      <c r="DZ107" s="109"/>
      <c r="EA107" s="109"/>
      <c r="EB107" s="109"/>
      <c r="EC107" s="109"/>
      <c r="ED107" s="109"/>
      <c r="EE107" s="109"/>
      <c r="EF107" s="109"/>
      <c r="EG107" s="109"/>
      <c r="EH107" s="109"/>
      <c r="EI107" s="109"/>
      <c r="EJ107" s="109"/>
      <c r="EK107" s="109"/>
      <c r="EL107" s="109"/>
      <c r="EM107" s="109"/>
      <c r="EN107" s="109"/>
      <c r="EO107" s="109"/>
      <c r="EP107" s="109"/>
      <c r="EQ107" s="109"/>
      <c r="ER107" s="109"/>
      <c r="ES107" s="109"/>
      <c r="ET107" s="109"/>
      <c r="EU107" s="109"/>
      <c r="EV107" s="109"/>
      <c r="EW107" s="109"/>
      <c r="EX107" s="109"/>
      <c r="EY107" s="109"/>
      <c r="EZ107" s="109"/>
      <c r="FA107" s="109"/>
      <c r="FB107" s="109"/>
    </row>
    <row r="108" spans="1:158" s="230" customFormat="1" x14ac:dyDescent="0.2">
      <c r="B108" s="231"/>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c r="BG108" s="109"/>
      <c r="BH108" s="109"/>
      <c r="BI108" s="109"/>
      <c r="BJ108" s="109"/>
      <c r="BK108" s="109"/>
      <c r="BL108" s="109"/>
      <c r="BM108" s="109"/>
      <c r="BN108" s="109"/>
      <c r="BO108" s="109"/>
      <c r="BP108" s="109"/>
      <c r="BQ108" s="109"/>
      <c r="BR108" s="109"/>
      <c r="BS108" s="109"/>
      <c r="BT108" s="109"/>
      <c r="BU108" s="109"/>
      <c r="BV108" s="109"/>
      <c r="BW108" s="109"/>
      <c r="BX108" s="109"/>
      <c r="BY108" s="109"/>
      <c r="BZ108" s="109"/>
      <c r="CA108" s="109"/>
      <c r="CB108" s="109"/>
      <c r="CC108" s="109"/>
      <c r="CD108" s="109"/>
      <c r="CE108" s="109"/>
      <c r="CF108" s="109"/>
      <c r="CG108" s="109"/>
      <c r="CH108" s="109"/>
      <c r="CI108" s="109"/>
      <c r="CJ108" s="109"/>
      <c r="CK108" s="109"/>
      <c r="CL108" s="109"/>
      <c r="CM108" s="109"/>
      <c r="CN108" s="109"/>
      <c r="CO108" s="109"/>
      <c r="CP108" s="109"/>
      <c r="CQ108" s="109"/>
      <c r="CR108" s="109"/>
      <c r="CS108" s="109"/>
      <c r="CT108" s="109"/>
      <c r="CU108" s="109"/>
      <c r="CV108" s="109"/>
      <c r="CW108" s="109"/>
      <c r="CX108" s="109"/>
      <c r="CY108" s="109"/>
      <c r="CZ108" s="109"/>
      <c r="DA108" s="109"/>
      <c r="DB108" s="109"/>
      <c r="DC108" s="109"/>
      <c r="DD108" s="109"/>
      <c r="DE108" s="109"/>
      <c r="DF108" s="109"/>
      <c r="DG108" s="109"/>
      <c r="DH108" s="109"/>
      <c r="DI108" s="109"/>
      <c r="DJ108" s="109"/>
      <c r="DK108" s="109"/>
      <c r="DL108" s="109"/>
      <c r="DM108" s="109"/>
      <c r="DN108" s="109"/>
      <c r="DO108" s="109"/>
      <c r="DP108" s="109"/>
      <c r="DQ108" s="109"/>
      <c r="DR108" s="109"/>
      <c r="DS108" s="109"/>
      <c r="DT108" s="109"/>
      <c r="DU108" s="109"/>
      <c r="DV108" s="109"/>
      <c r="DW108" s="109"/>
      <c r="DX108" s="109"/>
      <c r="DY108" s="109"/>
      <c r="DZ108" s="109"/>
      <c r="EA108" s="109"/>
      <c r="EB108" s="109"/>
      <c r="EC108" s="109"/>
      <c r="ED108" s="109"/>
      <c r="EE108" s="109"/>
      <c r="EF108" s="109"/>
      <c r="EG108" s="109"/>
      <c r="EH108" s="109"/>
      <c r="EI108" s="109"/>
      <c r="EJ108" s="109"/>
      <c r="EK108" s="109"/>
      <c r="EL108" s="109"/>
      <c r="EM108" s="109"/>
      <c r="EN108" s="109"/>
      <c r="EO108" s="109"/>
      <c r="EP108" s="109"/>
      <c r="EQ108" s="109"/>
      <c r="ER108" s="109"/>
      <c r="ES108" s="109"/>
      <c r="ET108" s="109"/>
      <c r="EU108" s="109"/>
      <c r="EV108" s="109"/>
      <c r="EW108" s="109"/>
      <c r="EX108" s="109"/>
      <c r="EY108" s="109"/>
      <c r="EZ108" s="109"/>
      <c r="FA108" s="109"/>
      <c r="FB108" s="109"/>
    </row>
    <row r="109" spans="1:158" s="230" customFormat="1" x14ac:dyDescent="0.2">
      <c r="B109" s="231"/>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c r="AN109" s="109"/>
      <c r="AO109" s="109"/>
      <c r="AP109" s="109"/>
      <c r="AQ109" s="109"/>
      <c r="AR109" s="109"/>
      <c r="AS109" s="109"/>
      <c r="AT109" s="109"/>
      <c r="AU109" s="109"/>
      <c r="AV109" s="109"/>
      <c r="AW109" s="109"/>
      <c r="AX109" s="109"/>
      <c r="AY109" s="109"/>
      <c r="AZ109" s="109"/>
      <c r="BA109" s="109"/>
      <c r="BB109" s="109"/>
      <c r="BC109" s="109"/>
      <c r="BD109" s="109"/>
      <c r="BE109" s="109"/>
      <c r="BF109" s="109"/>
      <c r="BG109" s="109"/>
      <c r="BH109" s="109"/>
      <c r="BI109" s="109"/>
      <c r="BJ109" s="109"/>
      <c r="BK109" s="109"/>
      <c r="BL109" s="109"/>
      <c r="BM109" s="109"/>
      <c r="BN109" s="109"/>
      <c r="BO109" s="109"/>
      <c r="BP109" s="109"/>
      <c r="BQ109" s="109"/>
      <c r="BR109" s="109"/>
      <c r="BS109" s="109"/>
      <c r="BT109" s="109"/>
      <c r="BU109" s="109"/>
      <c r="BV109" s="109"/>
      <c r="BW109" s="109"/>
      <c r="BX109" s="109"/>
      <c r="BY109" s="109"/>
      <c r="BZ109" s="109"/>
      <c r="CA109" s="109"/>
      <c r="CB109" s="109"/>
      <c r="CC109" s="109"/>
      <c r="CD109" s="109"/>
      <c r="CE109" s="109"/>
      <c r="CF109" s="109"/>
      <c r="CG109" s="109"/>
      <c r="CH109" s="109"/>
      <c r="CI109" s="109"/>
      <c r="CJ109" s="109"/>
      <c r="CK109" s="109"/>
      <c r="CL109" s="109"/>
      <c r="CM109" s="109"/>
      <c r="CN109" s="109"/>
      <c r="CO109" s="109"/>
      <c r="CP109" s="109"/>
      <c r="CQ109" s="109"/>
      <c r="CR109" s="109"/>
      <c r="CS109" s="109"/>
      <c r="CT109" s="109"/>
      <c r="CU109" s="109"/>
      <c r="CV109" s="109"/>
      <c r="CW109" s="109"/>
      <c r="CX109" s="109"/>
      <c r="CY109" s="109"/>
      <c r="CZ109" s="109"/>
      <c r="DA109" s="109"/>
      <c r="DB109" s="109"/>
      <c r="DC109" s="109"/>
      <c r="DD109" s="109"/>
      <c r="DE109" s="109"/>
      <c r="DF109" s="109"/>
      <c r="DG109" s="109"/>
      <c r="DH109" s="109"/>
      <c r="DI109" s="109"/>
      <c r="DJ109" s="109"/>
      <c r="DK109" s="109"/>
      <c r="DL109" s="109"/>
      <c r="DM109" s="109"/>
      <c r="DN109" s="109"/>
      <c r="DO109" s="109"/>
      <c r="DP109" s="109"/>
      <c r="DQ109" s="109"/>
      <c r="DR109" s="109"/>
      <c r="DS109" s="109"/>
      <c r="DT109" s="109"/>
      <c r="DU109" s="109"/>
      <c r="DV109" s="109"/>
      <c r="DW109" s="109"/>
      <c r="DX109" s="109"/>
      <c r="DY109" s="109"/>
      <c r="DZ109" s="109"/>
      <c r="EA109" s="109"/>
      <c r="EB109" s="109"/>
      <c r="EC109" s="109"/>
      <c r="ED109" s="109"/>
      <c r="EE109" s="109"/>
      <c r="EF109" s="109"/>
      <c r="EG109" s="109"/>
      <c r="EH109" s="109"/>
      <c r="EI109" s="109"/>
      <c r="EJ109" s="109"/>
      <c r="EK109" s="109"/>
      <c r="EL109" s="109"/>
      <c r="EM109" s="109"/>
      <c r="EN109" s="109"/>
      <c r="EO109" s="109"/>
      <c r="EP109" s="109"/>
      <c r="EQ109" s="109"/>
      <c r="ER109" s="109"/>
      <c r="ES109" s="109"/>
      <c r="ET109" s="109"/>
      <c r="EU109" s="109"/>
      <c r="EV109" s="109"/>
      <c r="EW109" s="109"/>
      <c r="EX109" s="109"/>
      <c r="EY109" s="109"/>
      <c r="EZ109" s="109"/>
      <c r="FA109" s="109"/>
      <c r="FB109" s="109"/>
    </row>
    <row r="110" spans="1:158" s="230" customFormat="1" x14ac:dyDescent="0.2">
      <c r="B110" s="231"/>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109"/>
      <c r="AK110" s="109"/>
      <c r="AL110" s="109"/>
      <c r="AM110" s="109"/>
      <c r="AN110" s="109"/>
      <c r="AO110" s="109"/>
      <c r="AP110" s="109"/>
      <c r="AQ110" s="109"/>
      <c r="AR110" s="109"/>
      <c r="AS110" s="109"/>
      <c r="AT110" s="109"/>
      <c r="AU110" s="109"/>
      <c r="AV110" s="109"/>
      <c r="AW110" s="109"/>
      <c r="AX110" s="109"/>
      <c r="AY110" s="109"/>
      <c r="AZ110" s="109"/>
      <c r="BA110" s="109"/>
      <c r="BB110" s="109"/>
      <c r="BC110" s="109"/>
      <c r="BD110" s="109"/>
      <c r="BE110" s="109"/>
      <c r="BF110" s="109"/>
      <c r="BG110" s="109"/>
      <c r="BH110" s="109"/>
      <c r="BI110" s="109"/>
      <c r="BJ110" s="109"/>
      <c r="BK110" s="109"/>
      <c r="BL110" s="109"/>
      <c r="BM110" s="109"/>
      <c r="BN110" s="109"/>
      <c r="BO110" s="109"/>
      <c r="BP110" s="109"/>
      <c r="BQ110" s="109"/>
      <c r="BR110" s="109"/>
      <c r="BS110" s="109"/>
      <c r="BT110" s="109"/>
      <c r="BU110" s="109"/>
      <c r="BV110" s="109"/>
      <c r="BW110" s="109"/>
      <c r="BX110" s="109"/>
      <c r="BY110" s="109"/>
      <c r="BZ110" s="109"/>
      <c r="CA110" s="109"/>
      <c r="CB110" s="109"/>
      <c r="CC110" s="109"/>
      <c r="CD110" s="109"/>
      <c r="CE110" s="109"/>
      <c r="CF110" s="109"/>
      <c r="CG110" s="109"/>
      <c r="CH110" s="109"/>
      <c r="CI110" s="109"/>
      <c r="CJ110" s="109"/>
      <c r="CK110" s="109"/>
      <c r="CL110" s="109"/>
      <c r="CM110" s="109"/>
      <c r="CN110" s="109"/>
      <c r="CO110" s="109"/>
      <c r="CP110" s="109"/>
      <c r="CQ110" s="109"/>
      <c r="CR110" s="109"/>
      <c r="CS110" s="109"/>
      <c r="CT110" s="109"/>
      <c r="CU110" s="109"/>
      <c r="CV110" s="109"/>
      <c r="CW110" s="109"/>
      <c r="CX110" s="109"/>
      <c r="CY110" s="109"/>
      <c r="CZ110" s="109"/>
      <c r="DA110" s="109"/>
      <c r="DB110" s="109"/>
      <c r="DC110" s="109"/>
      <c r="DD110" s="109"/>
      <c r="DE110" s="109"/>
      <c r="DF110" s="109"/>
      <c r="DG110" s="109"/>
      <c r="DH110" s="109"/>
      <c r="DI110" s="109"/>
      <c r="DJ110" s="109"/>
      <c r="DK110" s="109"/>
      <c r="DL110" s="109"/>
      <c r="DM110" s="109"/>
      <c r="DN110" s="109"/>
      <c r="DO110" s="109"/>
      <c r="DP110" s="109"/>
      <c r="DQ110" s="109"/>
      <c r="DR110" s="109"/>
      <c r="DS110" s="109"/>
      <c r="DT110" s="109"/>
      <c r="DU110" s="109"/>
      <c r="DV110" s="109"/>
      <c r="DW110" s="109"/>
      <c r="DX110" s="109"/>
      <c r="DY110" s="109"/>
      <c r="DZ110" s="109"/>
      <c r="EA110" s="109"/>
      <c r="EB110" s="109"/>
      <c r="EC110" s="109"/>
      <c r="ED110" s="109"/>
      <c r="EE110" s="109"/>
      <c r="EF110" s="109"/>
      <c r="EG110" s="109"/>
      <c r="EH110" s="109"/>
      <c r="EI110" s="109"/>
      <c r="EJ110" s="109"/>
      <c r="EK110" s="109"/>
      <c r="EL110" s="109"/>
      <c r="EM110" s="109"/>
      <c r="EN110" s="109"/>
      <c r="EO110" s="109"/>
      <c r="EP110" s="109"/>
      <c r="EQ110" s="109"/>
      <c r="ER110" s="109"/>
      <c r="ES110" s="109"/>
      <c r="ET110" s="109"/>
      <c r="EU110" s="109"/>
      <c r="EV110" s="109"/>
      <c r="EW110" s="109"/>
      <c r="EX110" s="109"/>
      <c r="EY110" s="109"/>
      <c r="EZ110" s="109"/>
      <c r="FA110" s="109"/>
      <c r="FB110" s="109"/>
    </row>
    <row r="111" spans="1:158" s="230" customFormat="1" x14ac:dyDescent="0.2">
      <c r="B111" s="231"/>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109"/>
      <c r="AO111" s="109"/>
      <c r="AP111" s="109"/>
      <c r="AQ111" s="109"/>
      <c r="AR111" s="109"/>
      <c r="AS111" s="109"/>
      <c r="AT111" s="109"/>
      <c r="AU111" s="109"/>
      <c r="AV111" s="109"/>
      <c r="AW111" s="109"/>
      <c r="AX111" s="109"/>
      <c r="AY111" s="109"/>
      <c r="AZ111" s="109"/>
      <c r="BA111" s="109"/>
      <c r="BB111" s="109"/>
      <c r="BC111" s="109"/>
      <c r="BD111" s="109"/>
      <c r="BE111" s="109"/>
      <c r="BF111" s="109"/>
      <c r="BG111" s="109"/>
      <c r="BH111" s="109"/>
      <c r="BI111" s="109"/>
      <c r="BJ111" s="109"/>
      <c r="BK111" s="109"/>
      <c r="BL111" s="109"/>
      <c r="BM111" s="109"/>
      <c r="BN111" s="109"/>
      <c r="BO111" s="109"/>
      <c r="BP111" s="109"/>
      <c r="BQ111" s="109"/>
      <c r="BR111" s="109"/>
      <c r="BS111" s="109"/>
      <c r="BT111" s="109"/>
      <c r="BU111" s="109"/>
      <c r="BV111" s="109"/>
      <c r="BW111" s="109"/>
      <c r="BX111" s="109"/>
      <c r="BY111" s="109"/>
      <c r="BZ111" s="109"/>
      <c r="CA111" s="109"/>
      <c r="CB111" s="109"/>
      <c r="CC111" s="109"/>
      <c r="CD111" s="109"/>
      <c r="CE111" s="109"/>
      <c r="CF111" s="109"/>
      <c r="CG111" s="109"/>
      <c r="CH111" s="109"/>
      <c r="CI111" s="109"/>
      <c r="CJ111" s="109"/>
      <c r="CK111" s="109"/>
      <c r="CL111" s="109"/>
      <c r="CM111" s="109"/>
      <c r="CN111" s="109"/>
      <c r="CO111" s="109"/>
      <c r="CP111" s="109"/>
      <c r="CQ111" s="109"/>
      <c r="CR111" s="109"/>
      <c r="CS111" s="109"/>
      <c r="CT111" s="109"/>
      <c r="CU111" s="109"/>
      <c r="CV111" s="109"/>
      <c r="CW111" s="109"/>
      <c r="CX111" s="109"/>
      <c r="CY111" s="109"/>
      <c r="CZ111" s="109"/>
      <c r="DA111" s="109"/>
      <c r="DB111" s="109"/>
      <c r="DC111" s="109"/>
      <c r="DD111" s="109"/>
      <c r="DE111" s="109"/>
      <c r="DF111" s="109"/>
      <c r="DG111" s="109"/>
      <c r="DH111" s="109"/>
      <c r="DI111" s="109"/>
      <c r="DJ111" s="109"/>
      <c r="DK111" s="109"/>
      <c r="DL111" s="109"/>
      <c r="DM111" s="109"/>
      <c r="DN111" s="109"/>
      <c r="DO111" s="109"/>
      <c r="DP111" s="109"/>
      <c r="DQ111" s="109"/>
      <c r="DR111" s="109"/>
      <c r="DS111" s="109"/>
      <c r="DT111" s="109"/>
      <c r="DU111" s="109"/>
      <c r="DV111" s="109"/>
      <c r="DW111" s="109"/>
      <c r="DX111" s="109"/>
      <c r="DY111" s="109"/>
      <c r="DZ111" s="109"/>
      <c r="EA111" s="109"/>
      <c r="EB111" s="109"/>
      <c r="EC111" s="109"/>
      <c r="ED111" s="109"/>
      <c r="EE111" s="109"/>
      <c r="EF111" s="109"/>
      <c r="EG111" s="109"/>
      <c r="EH111" s="109"/>
      <c r="EI111" s="109"/>
      <c r="EJ111" s="109"/>
      <c r="EK111" s="109"/>
      <c r="EL111" s="109"/>
      <c r="EM111" s="109"/>
      <c r="EN111" s="109"/>
      <c r="EO111" s="109"/>
      <c r="EP111" s="109"/>
      <c r="EQ111" s="109"/>
      <c r="ER111" s="109"/>
      <c r="ES111" s="109"/>
      <c r="ET111" s="109"/>
      <c r="EU111" s="109"/>
      <c r="EV111" s="109"/>
      <c r="EW111" s="109"/>
      <c r="EX111" s="109"/>
      <c r="EY111" s="109"/>
      <c r="EZ111" s="109"/>
      <c r="FA111" s="109"/>
      <c r="FB111" s="109"/>
    </row>
    <row r="112" spans="1:158" s="230" customFormat="1" x14ac:dyDescent="0.2">
      <c r="B112" s="231"/>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09"/>
      <c r="BM112" s="109"/>
      <c r="BN112" s="109"/>
      <c r="BO112" s="109"/>
      <c r="BP112" s="109"/>
      <c r="BQ112" s="109"/>
      <c r="BR112" s="109"/>
      <c r="BS112" s="109"/>
      <c r="BT112" s="109"/>
      <c r="BU112" s="109"/>
      <c r="BV112" s="109"/>
      <c r="BW112" s="109"/>
      <c r="BX112" s="109"/>
      <c r="BY112" s="109"/>
      <c r="BZ112" s="109"/>
      <c r="CA112" s="109"/>
      <c r="CB112" s="109"/>
      <c r="CC112" s="109"/>
      <c r="CD112" s="109"/>
      <c r="CE112" s="109"/>
      <c r="CF112" s="109"/>
      <c r="CG112" s="109"/>
      <c r="CH112" s="109"/>
      <c r="CI112" s="109"/>
      <c r="CJ112" s="109"/>
      <c r="CK112" s="109"/>
      <c r="CL112" s="109"/>
      <c r="CM112" s="109"/>
      <c r="CN112" s="109"/>
      <c r="CO112" s="109"/>
      <c r="CP112" s="109"/>
      <c r="CQ112" s="109"/>
      <c r="CR112" s="109"/>
      <c r="CS112" s="109"/>
      <c r="CT112" s="109"/>
      <c r="CU112" s="109"/>
      <c r="CV112" s="109"/>
      <c r="CW112" s="109"/>
      <c r="CX112" s="109"/>
      <c r="CY112" s="109"/>
      <c r="CZ112" s="109"/>
      <c r="DA112" s="109"/>
      <c r="DB112" s="109"/>
      <c r="DC112" s="109"/>
      <c r="DD112" s="109"/>
      <c r="DE112" s="109"/>
      <c r="DF112" s="109"/>
      <c r="DG112" s="109"/>
      <c r="DH112" s="109"/>
      <c r="DI112" s="109"/>
      <c r="DJ112" s="109"/>
      <c r="DK112" s="109"/>
      <c r="DL112" s="109"/>
      <c r="DM112" s="109"/>
      <c r="DN112" s="109"/>
      <c r="DO112" s="109"/>
      <c r="DP112" s="109"/>
      <c r="DQ112" s="109"/>
      <c r="DR112" s="109"/>
      <c r="DS112" s="109"/>
      <c r="DT112" s="109"/>
      <c r="DU112" s="109"/>
      <c r="DV112" s="109"/>
      <c r="DW112" s="109"/>
      <c r="DX112" s="109"/>
      <c r="DY112" s="109"/>
      <c r="DZ112" s="109"/>
      <c r="EA112" s="109"/>
      <c r="EB112" s="109"/>
      <c r="EC112" s="109"/>
      <c r="ED112" s="109"/>
      <c r="EE112" s="109"/>
      <c r="EF112" s="109"/>
      <c r="EG112" s="109"/>
      <c r="EH112" s="109"/>
      <c r="EI112" s="109"/>
      <c r="EJ112" s="109"/>
      <c r="EK112" s="109"/>
      <c r="EL112" s="109"/>
      <c r="EM112" s="109"/>
      <c r="EN112" s="109"/>
      <c r="EO112" s="109"/>
      <c r="EP112" s="109"/>
      <c r="EQ112" s="109"/>
      <c r="ER112" s="109"/>
      <c r="ES112" s="109"/>
      <c r="ET112" s="109"/>
      <c r="EU112" s="109"/>
      <c r="EV112" s="109"/>
      <c r="EW112" s="109"/>
      <c r="EX112" s="109"/>
      <c r="EY112" s="109"/>
      <c r="EZ112" s="109"/>
      <c r="FA112" s="109"/>
      <c r="FB112" s="109"/>
    </row>
    <row r="113" spans="2:158" s="230" customFormat="1" x14ac:dyDescent="0.2">
      <c r="B113" s="231"/>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09"/>
      <c r="AY113" s="109"/>
      <c r="AZ113" s="109"/>
      <c r="BA113" s="109"/>
      <c r="BB113" s="109"/>
      <c r="BC113" s="109"/>
      <c r="BD113" s="109"/>
      <c r="BE113" s="109"/>
      <c r="BF113" s="109"/>
      <c r="BG113" s="109"/>
      <c r="BH113" s="109"/>
      <c r="BI113" s="109"/>
      <c r="BJ113" s="109"/>
      <c r="BK113" s="109"/>
      <c r="BL113" s="109"/>
      <c r="BM113" s="109"/>
      <c r="BN113" s="109"/>
      <c r="BO113" s="109"/>
      <c r="BP113" s="109"/>
      <c r="BQ113" s="109"/>
      <c r="BR113" s="109"/>
      <c r="BS113" s="109"/>
      <c r="BT113" s="109"/>
      <c r="BU113" s="109"/>
      <c r="BV113" s="109"/>
      <c r="BW113" s="109"/>
      <c r="BX113" s="109"/>
      <c r="BY113" s="109"/>
      <c r="BZ113" s="109"/>
      <c r="CA113" s="109"/>
      <c r="CB113" s="109"/>
      <c r="CC113" s="109"/>
      <c r="CD113" s="109"/>
      <c r="CE113" s="109"/>
      <c r="CF113" s="109"/>
      <c r="CG113" s="109"/>
      <c r="CH113" s="109"/>
      <c r="CI113" s="109"/>
      <c r="CJ113" s="109"/>
      <c r="CK113" s="109"/>
      <c r="CL113" s="109"/>
      <c r="CM113" s="109"/>
      <c r="CN113" s="109"/>
      <c r="CO113" s="109"/>
      <c r="CP113" s="109"/>
      <c r="CQ113" s="109"/>
      <c r="CR113" s="109"/>
      <c r="CS113" s="109"/>
      <c r="CT113" s="109"/>
      <c r="CU113" s="109"/>
      <c r="CV113" s="109"/>
      <c r="CW113" s="109"/>
      <c r="CX113" s="109"/>
      <c r="CY113" s="109"/>
      <c r="CZ113" s="109"/>
      <c r="DA113" s="109"/>
      <c r="DB113" s="109"/>
      <c r="DC113" s="109"/>
      <c r="DD113" s="109"/>
      <c r="DE113" s="109"/>
      <c r="DF113" s="109"/>
      <c r="DG113" s="109"/>
      <c r="DH113" s="109"/>
      <c r="DI113" s="109"/>
      <c r="DJ113" s="109"/>
      <c r="DK113" s="109"/>
      <c r="DL113" s="109"/>
      <c r="DM113" s="109"/>
      <c r="DN113" s="109"/>
      <c r="DO113" s="109"/>
      <c r="DP113" s="109"/>
      <c r="DQ113" s="109"/>
      <c r="DR113" s="109"/>
      <c r="DS113" s="109"/>
      <c r="DT113" s="109"/>
      <c r="DU113" s="109"/>
      <c r="DV113" s="109"/>
      <c r="DW113" s="109"/>
      <c r="DX113" s="109"/>
      <c r="DY113" s="109"/>
      <c r="DZ113" s="109"/>
      <c r="EA113" s="109"/>
      <c r="EB113" s="109"/>
      <c r="EC113" s="109"/>
      <c r="ED113" s="109"/>
      <c r="EE113" s="109"/>
      <c r="EF113" s="109"/>
      <c r="EG113" s="109"/>
      <c r="EH113" s="109"/>
      <c r="EI113" s="109"/>
      <c r="EJ113" s="109"/>
      <c r="EK113" s="109"/>
      <c r="EL113" s="109"/>
      <c r="EM113" s="109"/>
      <c r="EN113" s="109"/>
      <c r="EO113" s="109"/>
      <c r="EP113" s="109"/>
      <c r="EQ113" s="109"/>
      <c r="ER113" s="109"/>
      <c r="ES113" s="109"/>
      <c r="ET113" s="109"/>
      <c r="EU113" s="109"/>
      <c r="EV113" s="109"/>
      <c r="EW113" s="109"/>
      <c r="EX113" s="109"/>
      <c r="EY113" s="109"/>
      <c r="EZ113" s="109"/>
      <c r="FA113" s="109"/>
      <c r="FB113" s="109"/>
    </row>
    <row r="114" spans="2:158" s="230" customFormat="1" x14ac:dyDescent="0.2">
      <c r="B114" s="231"/>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09"/>
      <c r="AY114" s="109"/>
      <c r="AZ114" s="109"/>
      <c r="BA114" s="109"/>
      <c r="BB114" s="109"/>
      <c r="BC114" s="109"/>
      <c r="BD114" s="109"/>
      <c r="BE114" s="109"/>
      <c r="BF114" s="109"/>
      <c r="BG114" s="109"/>
      <c r="BH114" s="109"/>
      <c r="BI114" s="109"/>
      <c r="BJ114" s="109"/>
      <c r="BK114" s="109"/>
      <c r="BL114" s="109"/>
      <c r="BM114" s="109"/>
      <c r="BN114" s="109"/>
      <c r="BO114" s="109"/>
      <c r="BP114" s="109"/>
      <c r="BQ114" s="109"/>
      <c r="BR114" s="109"/>
      <c r="BS114" s="109"/>
      <c r="BT114" s="109"/>
      <c r="BU114" s="109"/>
      <c r="BV114" s="109"/>
      <c r="BW114" s="109"/>
      <c r="BX114" s="109"/>
      <c r="BY114" s="109"/>
      <c r="BZ114" s="109"/>
      <c r="CA114" s="109"/>
      <c r="CB114" s="109"/>
      <c r="CC114" s="109"/>
      <c r="CD114" s="109"/>
      <c r="CE114" s="109"/>
      <c r="CF114" s="109"/>
      <c r="CG114" s="109"/>
      <c r="CH114" s="109"/>
      <c r="CI114" s="109"/>
      <c r="CJ114" s="109"/>
      <c r="CK114" s="109"/>
      <c r="CL114" s="109"/>
      <c r="CM114" s="109"/>
      <c r="CN114" s="109"/>
      <c r="CO114" s="109"/>
      <c r="CP114" s="109"/>
      <c r="CQ114" s="109"/>
      <c r="CR114" s="109"/>
      <c r="CS114" s="109"/>
      <c r="CT114" s="109"/>
      <c r="CU114" s="109"/>
      <c r="CV114" s="109"/>
      <c r="CW114" s="109"/>
      <c r="CX114" s="109"/>
      <c r="CY114" s="109"/>
      <c r="CZ114" s="109"/>
      <c r="DA114" s="109"/>
      <c r="DB114" s="109"/>
      <c r="DC114" s="109"/>
      <c r="DD114" s="109"/>
      <c r="DE114" s="109"/>
      <c r="DF114" s="109"/>
      <c r="DG114" s="109"/>
      <c r="DH114" s="109"/>
      <c r="DI114" s="109"/>
      <c r="DJ114" s="109"/>
      <c r="DK114" s="109"/>
      <c r="DL114" s="109"/>
      <c r="DM114" s="109"/>
      <c r="DN114" s="109"/>
      <c r="DO114" s="109"/>
      <c r="DP114" s="109"/>
      <c r="DQ114" s="109"/>
      <c r="DR114" s="109"/>
      <c r="DS114" s="109"/>
      <c r="DT114" s="109"/>
      <c r="DU114" s="109"/>
      <c r="DV114" s="109"/>
      <c r="DW114" s="109"/>
      <c r="DX114" s="109"/>
      <c r="DY114" s="109"/>
      <c r="DZ114" s="109"/>
      <c r="EA114" s="109"/>
      <c r="EB114" s="109"/>
      <c r="EC114" s="109"/>
      <c r="ED114" s="109"/>
      <c r="EE114" s="109"/>
      <c r="EF114" s="109"/>
      <c r="EG114" s="109"/>
      <c r="EH114" s="109"/>
      <c r="EI114" s="109"/>
      <c r="EJ114" s="109"/>
      <c r="EK114" s="109"/>
      <c r="EL114" s="109"/>
      <c r="EM114" s="109"/>
      <c r="EN114" s="109"/>
      <c r="EO114" s="109"/>
      <c r="EP114" s="109"/>
      <c r="EQ114" s="109"/>
      <c r="ER114" s="109"/>
      <c r="ES114" s="109"/>
      <c r="ET114" s="109"/>
      <c r="EU114" s="109"/>
      <c r="EV114" s="109"/>
      <c r="EW114" s="109"/>
      <c r="EX114" s="109"/>
      <c r="EY114" s="109"/>
      <c r="EZ114" s="109"/>
      <c r="FA114" s="109"/>
      <c r="FB114" s="109"/>
    </row>
    <row r="115" spans="2:158" s="230" customFormat="1" x14ac:dyDescent="0.2">
      <c r="B115" s="231"/>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109"/>
      <c r="AY115" s="109"/>
      <c r="AZ115" s="109"/>
      <c r="BA115" s="109"/>
      <c r="BB115" s="109"/>
      <c r="BC115" s="109"/>
      <c r="BD115" s="109"/>
      <c r="BE115" s="109"/>
      <c r="BF115" s="109"/>
      <c r="BG115" s="109"/>
      <c r="BH115" s="109"/>
      <c r="BI115" s="109"/>
      <c r="BJ115" s="109"/>
      <c r="BK115" s="109"/>
      <c r="BL115" s="109"/>
      <c r="BM115" s="109"/>
      <c r="BN115" s="109"/>
      <c r="BO115" s="109"/>
      <c r="BP115" s="109"/>
      <c r="BQ115" s="109"/>
      <c r="BR115" s="109"/>
      <c r="BS115" s="109"/>
      <c r="BT115" s="109"/>
      <c r="BU115" s="109"/>
      <c r="BV115" s="109"/>
      <c r="BW115" s="109"/>
      <c r="BX115" s="109"/>
      <c r="BY115" s="109"/>
      <c r="BZ115" s="109"/>
      <c r="CA115" s="109"/>
      <c r="CB115" s="109"/>
      <c r="CC115" s="109"/>
      <c r="CD115" s="109"/>
      <c r="CE115" s="109"/>
      <c r="CF115" s="109"/>
      <c r="CG115" s="109"/>
      <c r="CH115" s="109"/>
      <c r="CI115" s="109"/>
      <c r="CJ115" s="109"/>
      <c r="CK115" s="109"/>
      <c r="CL115" s="109"/>
      <c r="CM115" s="109"/>
      <c r="CN115" s="109"/>
      <c r="CO115" s="109"/>
      <c r="CP115" s="109"/>
      <c r="CQ115" s="109"/>
      <c r="CR115" s="109"/>
      <c r="CS115" s="109"/>
      <c r="CT115" s="109"/>
      <c r="CU115" s="109"/>
      <c r="CV115" s="109"/>
      <c r="CW115" s="109"/>
      <c r="CX115" s="109"/>
      <c r="CY115" s="109"/>
      <c r="CZ115" s="109"/>
      <c r="DA115" s="109"/>
      <c r="DB115" s="109"/>
      <c r="DC115" s="109"/>
      <c r="DD115" s="109"/>
      <c r="DE115" s="109"/>
      <c r="DF115" s="109"/>
      <c r="DG115" s="109"/>
      <c r="DH115" s="109"/>
      <c r="DI115" s="109"/>
      <c r="DJ115" s="109"/>
      <c r="DK115" s="109"/>
      <c r="DL115" s="109"/>
      <c r="DM115" s="109"/>
      <c r="DN115" s="109"/>
      <c r="DO115" s="109"/>
      <c r="DP115" s="109"/>
      <c r="DQ115" s="109"/>
      <c r="DR115" s="109"/>
      <c r="DS115" s="109"/>
      <c r="DT115" s="109"/>
      <c r="DU115" s="109"/>
      <c r="DV115" s="109"/>
      <c r="DW115" s="109"/>
      <c r="DX115" s="109"/>
      <c r="DY115" s="109"/>
      <c r="DZ115" s="109"/>
      <c r="EA115" s="109"/>
      <c r="EB115" s="109"/>
      <c r="EC115" s="109"/>
      <c r="ED115" s="109"/>
      <c r="EE115" s="109"/>
      <c r="EF115" s="109"/>
      <c r="EG115" s="109"/>
      <c r="EH115" s="109"/>
      <c r="EI115" s="109"/>
      <c r="EJ115" s="109"/>
      <c r="EK115" s="109"/>
      <c r="EL115" s="109"/>
      <c r="EM115" s="109"/>
      <c r="EN115" s="109"/>
      <c r="EO115" s="109"/>
      <c r="EP115" s="109"/>
      <c r="EQ115" s="109"/>
      <c r="ER115" s="109"/>
      <c r="ES115" s="109"/>
      <c r="ET115" s="109"/>
      <c r="EU115" s="109"/>
      <c r="EV115" s="109"/>
      <c r="EW115" s="109"/>
      <c r="EX115" s="109"/>
      <c r="EY115" s="109"/>
      <c r="EZ115" s="109"/>
      <c r="FA115" s="109"/>
      <c r="FB115" s="109"/>
    </row>
    <row r="116" spans="2:158" s="230" customFormat="1" x14ac:dyDescent="0.2">
      <c r="B116" s="231"/>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D116" s="109"/>
      <c r="BE116" s="109"/>
      <c r="BF116" s="109"/>
      <c r="BG116" s="109"/>
      <c r="BH116" s="109"/>
      <c r="BI116" s="109"/>
      <c r="BJ116" s="109"/>
      <c r="BK116" s="109"/>
      <c r="BL116" s="109"/>
      <c r="BM116" s="109"/>
      <c r="BN116" s="109"/>
      <c r="BO116" s="109"/>
      <c r="BP116" s="109"/>
      <c r="BQ116" s="109"/>
      <c r="BR116" s="109"/>
      <c r="BS116" s="109"/>
      <c r="BT116" s="109"/>
      <c r="BU116" s="109"/>
      <c r="BV116" s="109"/>
      <c r="BW116" s="109"/>
      <c r="BX116" s="109"/>
      <c r="BY116" s="109"/>
      <c r="BZ116" s="109"/>
      <c r="CA116" s="109"/>
      <c r="CB116" s="109"/>
      <c r="CC116" s="109"/>
      <c r="CD116" s="109"/>
      <c r="CE116" s="109"/>
      <c r="CF116" s="109"/>
      <c r="CG116" s="109"/>
      <c r="CH116" s="109"/>
      <c r="CI116" s="109"/>
      <c r="CJ116" s="109"/>
      <c r="CK116" s="109"/>
      <c r="CL116" s="109"/>
      <c r="CM116" s="109"/>
      <c r="CN116" s="109"/>
      <c r="CO116" s="109"/>
      <c r="CP116" s="109"/>
      <c r="CQ116" s="109"/>
      <c r="CR116" s="109"/>
      <c r="CS116" s="109"/>
      <c r="CT116" s="109"/>
      <c r="CU116" s="109"/>
      <c r="CV116" s="109"/>
      <c r="CW116" s="109"/>
      <c r="CX116" s="109"/>
      <c r="CY116" s="109"/>
      <c r="CZ116" s="109"/>
      <c r="DA116" s="109"/>
      <c r="DB116" s="109"/>
      <c r="DC116" s="109"/>
      <c r="DD116" s="109"/>
      <c r="DE116" s="109"/>
      <c r="DF116" s="109"/>
      <c r="DG116" s="109"/>
      <c r="DH116" s="109"/>
      <c r="DI116" s="109"/>
      <c r="DJ116" s="109"/>
      <c r="DK116" s="109"/>
      <c r="DL116" s="109"/>
      <c r="DM116" s="109"/>
      <c r="DN116" s="109"/>
      <c r="DO116" s="109"/>
      <c r="DP116" s="109"/>
      <c r="DQ116" s="109"/>
      <c r="DR116" s="109"/>
      <c r="DS116" s="109"/>
      <c r="DT116" s="109"/>
      <c r="DU116" s="109"/>
      <c r="DV116" s="109"/>
      <c r="DW116" s="109"/>
      <c r="DX116" s="109"/>
      <c r="DY116" s="109"/>
      <c r="DZ116" s="109"/>
      <c r="EA116" s="109"/>
      <c r="EB116" s="109"/>
      <c r="EC116" s="109"/>
      <c r="ED116" s="109"/>
      <c r="EE116" s="109"/>
      <c r="EF116" s="109"/>
      <c r="EG116" s="109"/>
      <c r="EH116" s="109"/>
      <c r="EI116" s="109"/>
      <c r="EJ116" s="109"/>
      <c r="EK116" s="109"/>
      <c r="EL116" s="109"/>
      <c r="EM116" s="109"/>
      <c r="EN116" s="109"/>
      <c r="EO116" s="109"/>
      <c r="EP116" s="109"/>
      <c r="EQ116" s="109"/>
      <c r="ER116" s="109"/>
      <c r="ES116" s="109"/>
      <c r="ET116" s="109"/>
      <c r="EU116" s="109"/>
      <c r="EV116" s="109"/>
      <c r="EW116" s="109"/>
      <c r="EX116" s="109"/>
      <c r="EY116" s="109"/>
      <c r="EZ116" s="109"/>
      <c r="FA116" s="109"/>
      <c r="FB116" s="109"/>
    </row>
    <row r="117" spans="2:158" s="230" customFormat="1" x14ac:dyDescent="0.2">
      <c r="B117" s="231"/>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109"/>
      <c r="AO117" s="109"/>
      <c r="AP117" s="109"/>
      <c r="AQ117" s="109"/>
      <c r="AR117" s="109"/>
      <c r="AS117" s="109"/>
      <c r="AT117" s="109"/>
      <c r="AU117" s="109"/>
      <c r="AV117" s="109"/>
      <c r="AW117" s="109"/>
      <c r="AX117" s="109"/>
      <c r="AY117" s="109"/>
      <c r="AZ117" s="109"/>
      <c r="BA117" s="109"/>
      <c r="BB117" s="109"/>
      <c r="BC117" s="109"/>
      <c r="BD117" s="109"/>
      <c r="BE117" s="109"/>
      <c r="BF117" s="109"/>
      <c r="BG117" s="109"/>
      <c r="BH117" s="109"/>
      <c r="BI117" s="109"/>
      <c r="BJ117" s="109"/>
      <c r="BK117" s="109"/>
      <c r="BL117" s="109"/>
      <c r="BM117" s="109"/>
      <c r="BN117" s="109"/>
      <c r="BO117" s="109"/>
      <c r="BP117" s="109"/>
      <c r="BQ117" s="109"/>
      <c r="BR117" s="109"/>
      <c r="BS117" s="109"/>
      <c r="BT117" s="109"/>
      <c r="BU117" s="109"/>
      <c r="BV117" s="109"/>
      <c r="BW117" s="109"/>
      <c r="BX117" s="109"/>
      <c r="BY117" s="109"/>
      <c r="BZ117" s="109"/>
      <c r="CA117" s="109"/>
      <c r="CB117" s="109"/>
      <c r="CC117" s="109"/>
      <c r="CD117" s="109"/>
      <c r="CE117" s="109"/>
      <c r="CF117" s="109"/>
      <c r="CG117" s="109"/>
      <c r="CH117" s="109"/>
      <c r="CI117" s="109"/>
      <c r="CJ117" s="109"/>
      <c r="CK117" s="109"/>
      <c r="CL117" s="109"/>
      <c r="CM117" s="109"/>
      <c r="CN117" s="109"/>
      <c r="CO117" s="109"/>
      <c r="CP117" s="109"/>
      <c r="CQ117" s="109"/>
      <c r="CR117" s="109"/>
      <c r="CS117" s="109"/>
      <c r="CT117" s="109"/>
      <c r="CU117" s="109"/>
      <c r="CV117" s="109"/>
      <c r="CW117" s="109"/>
      <c r="CX117" s="109"/>
      <c r="CY117" s="109"/>
      <c r="CZ117" s="109"/>
      <c r="DA117" s="109"/>
      <c r="DB117" s="109"/>
      <c r="DC117" s="109"/>
      <c r="DD117" s="109"/>
      <c r="DE117" s="109"/>
      <c r="DF117" s="109"/>
      <c r="DG117" s="109"/>
      <c r="DH117" s="109"/>
      <c r="DI117" s="109"/>
      <c r="DJ117" s="109"/>
      <c r="DK117" s="109"/>
      <c r="DL117" s="109"/>
      <c r="DM117" s="109"/>
      <c r="DN117" s="109"/>
      <c r="DO117" s="109"/>
      <c r="DP117" s="109"/>
      <c r="DQ117" s="109"/>
      <c r="DR117" s="109"/>
      <c r="DS117" s="109"/>
      <c r="DT117" s="109"/>
      <c r="DU117" s="109"/>
      <c r="DV117" s="109"/>
      <c r="DW117" s="109"/>
      <c r="DX117" s="109"/>
      <c r="DY117" s="109"/>
      <c r="DZ117" s="109"/>
      <c r="EA117" s="109"/>
      <c r="EB117" s="109"/>
      <c r="EC117" s="109"/>
      <c r="ED117" s="109"/>
      <c r="EE117" s="109"/>
      <c r="EF117" s="109"/>
      <c r="EG117" s="109"/>
      <c r="EH117" s="109"/>
      <c r="EI117" s="109"/>
      <c r="EJ117" s="109"/>
      <c r="EK117" s="109"/>
      <c r="EL117" s="109"/>
      <c r="EM117" s="109"/>
      <c r="EN117" s="109"/>
      <c r="EO117" s="109"/>
      <c r="EP117" s="109"/>
      <c r="EQ117" s="109"/>
      <c r="ER117" s="109"/>
      <c r="ES117" s="109"/>
      <c r="ET117" s="109"/>
      <c r="EU117" s="109"/>
      <c r="EV117" s="109"/>
      <c r="EW117" s="109"/>
      <c r="EX117" s="109"/>
      <c r="EY117" s="109"/>
      <c r="EZ117" s="109"/>
      <c r="FA117" s="109"/>
      <c r="FB117" s="109"/>
    </row>
    <row r="118" spans="2:158" s="230" customFormat="1" x14ac:dyDescent="0.2">
      <c r="B118" s="231"/>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109"/>
      <c r="AO118" s="109"/>
      <c r="AP118" s="109"/>
      <c r="AQ118" s="109"/>
      <c r="AR118" s="109"/>
      <c r="AS118" s="109"/>
      <c r="AT118" s="109"/>
      <c r="AU118" s="109"/>
      <c r="AV118" s="109"/>
      <c r="AW118" s="109"/>
      <c r="AX118" s="109"/>
      <c r="AY118" s="109"/>
      <c r="AZ118" s="109"/>
      <c r="BA118" s="109"/>
      <c r="BB118" s="109"/>
      <c r="BC118" s="109"/>
      <c r="BD118" s="109"/>
      <c r="BE118" s="109"/>
      <c r="BF118" s="109"/>
      <c r="BG118" s="109"/>
      <c r="BH118" s="109"/>
      <c r="BI118" s="109"/>
      <c r="BJ118" s="109"/>
      <c r="BK118" s="109"/>
      <c r="BL118" s="109"/>
      <c r="BM118" s="109"/>
      <c r="BN118" s="109"/>
      <c r="BO118" s="109"/>
      <c r="BP118" s="109"/>
      <c r="BQ118" s="109"/>
      <c r="BR118" s="109"/>
      <c r="BS118" s="109"/>
      <c r="BT118" s="109"/>
      <c r="BU118" s="109"/>
      <c r="BV118" s="109"/>
      <c r="BW118" s="109"/>
      <c r="BX118" s="109"/>
      <c r="BY118" s="109"/>
      <c r="BZ118" s="109"/>
      <c r="CA118" s="109"/>
      <c r="CB118" s="109"/>
      <c r="CC118" s="109"/>
      <c r="CD118" s="109"/>
      <c r="CE118" s="109"/>
      <c r="CF118" s="109"/>
      <c r="CG118" s="109"/>
      <c r="CH118" s="109"/>
      <c r="CI118" s="109"/>
      <c r="CJ118" s="109"/>
      <c r="CK118" s="109"/>
      <c r="CL118" s="109"/>
      <c r="CM118" s="109"/>
      <c r="CN118" s="109"/>
      <c r="CO118" s="109"/>
      <c r="CP118" s="109"/>
      <c r="CQ118" s="109"/>
      <c r="CR118" s="109"/>
      <c r="CS118" s="109"/>
      <c r="CT118" s="109"/>
      <c r="CU118" s="109"/>
      <c r="CV118" s="109"/>
      <c r="CW118" s="109"/>
      <c r="CX118" s="109"/>
      <c r="CY118" s="109"/>
      <c r="CZ118" s="109"/>
      <c r="DA118" s="109"/>
      <c r="DB118" s="109"/>
      <c r="DC118" s="109"/>
      <c r="DD118" s="109"/>
      <c r="DE118" s="109"/>
      <c r="DF118" s="109"/>
      <c r="DG118" s="109"/>
      <c r="DH118" s="109"/>
      <c r="DI118" s="109"/>
      <c r="DJ118" s="109"/>
      <c r="DK118" s="109"/>
      <c r="DL118" s="109"/>
      <c r="DM118" s="109"/>
      <c r="DN118" s="109"/>
      <c r="DO118" s="109"/>
      <c r="DP118" s="109"/>
      <c r="DQ118" s="109"/>
      <c r="DR118" s="109"/>
      <c r="DS118" s="109"/>
      <c r="DT118" s="109"/>
      <c r="DU118" s="109"/>
      <c r="DV118" s="109"/>
      <c r="DW118" s="109"/>
      <c r="DX118" s="109"/>
      <c r="DY118" s="109"/>
      <c r="DZ118" s="109"/>
      <c r="EA118" s="109"/>
      <c r="EB118" s="109"/>
      <c r="EC118" s="109"/>
      <c r="ED118" s="109"/>
      <c r="EE118" s="109"/>
      <c r="EF118" s="109"/>
      <c r="EG118" s="109"/>
      <c r="EH118" s="109"/>
      <c r="EI118" s="109"/>
      <c r="EJ118" s="109"/>
      <c r="EK118" s="109"/>
      <c r="EL118" s="109"/>
      <c r="EM118" s="109"/>
      <c r="EN118" s="109"/>
      <c r="EO118" s="109"/>
      <c r="EP118" s="109"/>
      <c r="EQ118" s="109"/>
      <c r="ER118" s="109"/>
      <c r="ES118" s="109"/>
      <c r="ET118" s="109"/>
      <c r="EU118" s="109"/>
      <c r="EV118" s="109"/>
      <c r="EW118" s="109"/>
      <c r="EX118" s="109"/>
      <c r="EY118" s="109"/>
      <c r="EZ118" s="109"/>
      <c r="FA118" s="109"/>
      <c r="FB118" s="109"/>
    </row>
    <row r="119" spans="2:158" s="230" customFormat="1" x14ac:dyDescent="0.2">
      <c r="B119" s="231"/>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c r="AL119" s="109"/>
      <c r="AM119" s="109"/>
      <c r="AN119" s="109"/>
      <c r="AO119" s="109"/>
      <c r="AP119" s="109"/>
      <c r="AQ119" s="109"/>
      <c r="AR119" s="109"/>
      <c r="AS119" s="109"/>
      <c r="AT119" s="109"/>
      <c r="AU119" s="109"/>
      <c r="AV119" s="109"/>
      <c r="AW119" s="109"/>
      <c r="AX119" s="109"/>
      <c r="AY119" s="109"/>
      <c r="AZ119" s="109"/>
      <c r="BA119" s="109"/>
      <c r="BB119" s="109"/>
      <c r="BC119" s="109"/>
      <c r="BD119" s="109"/>
      <c r="BE119" s="109"/>
      <c r="BF119" s="109"/>
      <c r="BG119" s="109"/>
      <c r="BH119" s="109"/>
      <c r="BI119" s="109"/>
      <c r="BJ119" s="109"/>
      <c r="BK119" s="109"/>
      <c r="BL119" s="109"/>
      <c r="BM119" s="109"/>
      <c r="BN119" s="109"/>
      <c r="BO119" s="109"/>
      <c r="BP119" s="109"/>
      <c r="BQ119" s="109"/>
      <c r="BR119" s="109"/>
      <c r="BS119" s="109"/>
      <c r="BT119" s="109"/>
      <c r="BU119" s="109"/>
      <c r="BV119" s="109"/>
      <c r="BW119" s="109"/>
      <c r="BX119" s="109"/>
      <c r="BY119" s="109"/>
      <c r="BZ119" s="109"/>
      <c r="CA119" s="109"/>
      <c r="CB119" s="109"/>
      <c r="CC119" s="109"/>
      <c r="CD119" s="109"/>
      <c r="CE119" s="109"/>
      <c r="CF119" s="109"/>
      <c r="CG119" s="109"/>
      <c r="CH119" s="109"/>
      <c r="CI119" s="109"/>
      <c r="CJ119" s="109"/>
      <c r="CK119" s="109"/>
      <c r="CL119" s="109"/>
      <c r="CM119" s="109"/>
      <c r="CN119" s="109"/>
      <c r="CO119" s="109"/>
      <c r="CP119" s="109"/>
      <c r="CQ119" s="109"/>
      <c r="CR119" s="109"/>
      <c r="CS119" s="109"/>
      <c r="CT119" s="109"/>
      <c r="CU119" s="109"/>
      <c r="CV119" s="109"/>
      <c r="CW119" s="109"/>
      <c r="CX119" s="109"/>
      <c r="CY119" s="109"/>
      <c r="CZ119" s="109"/>
      <c r="DA119" s="109"/>
      <c r="DB119" s="109"/>
      <c r="DC119" s="109"/>
      <c r="DD119" s="109"/>
      <c r="DE119" s="109"/>
      <c r="DF119" s="109"/>
      <c r="DG119" s="109"/>
      <c r="DH119" s="109"/>
      <c r="DI119" s="109"/>
      <c r="DJ119" s="109"/>
      <c r="DK119" s="109"/>
      <c r="DL119" s="109"/>
      <c r="DM119" s="109"/>
      <c r="DN119" s="109"/>
      <c r="DO119" s="109"/>
      <c r="DP119" s="109"/>
      <c r="DQ119" s="109"/>
      <c r="DR119" s="109"/>
      <c r="DS119" s="109"/>
      <c r="DT119" s="109"/>
      <c r="DU119" s="109"/>
      <c r="DV119" s="109"/>
      <c r="DW119" s="109"/>
      <c r="DX119" s="109"/>
      <c r="DY119" s="109"/>
      <c r="DZ119" s="109"/>
      <c r="EA119" s="109"/>
      <c r="EB119" s="109"/>
      <c r="EC119" s="109"/>
      <c r="ED119" s="109"/>
      <c r="EE119" s="109"/>
      <c r="EF119" s="109"/>
      <c r="EG119" s="109"/>
      <c r="EH119" s="109"/>
      <c r="EI119" s="109"/>
      <c r="EJ119" s="109"/>
      <c r="EK119" s="109"/>
      <c r="EL119" s="109"/>
      <c r="EM119" s="109"/>
      <c r="EN119" s="109"/>
      <c r="EO119" s="109"/>
      <c r="EP119" s="109"/>
      <c r="EQ119" s="109"/>
      <c r="ER119" s="109"/>
      <c r="ES119" s="109"/>
      <c r="ET119" s="109"/>
      <c r="EU119" s="109"/>
      <c r="EV119" s="109"/>
      <c r="EW119" s="109"/>
      <c r="EX119" s="109"/>
      <c r="EY119" s="109"/>
      <c r="EZ119" s="109"/>
      <c r="FA119" s="109"/>
      <c r="FB119" s="109"/>
    </row>
    <row r="120" spans="2:158" s="230" customFormat="1" x14ac:dyDescent="0.2">
      <c r="B120" s="231"/>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09"/>
      <c r="AN120" s="109"/>
      <c r="AO120" s="109"/>
      <c r="AP120" s="109"/>
      <c r="AQ120" s="109"/>
      <c r="AR120" s="109"/>
      <c r="AS120" s="109"/>
      <c r="AT120" s="109"/>
      <c r="AU120" s="109"/>
      <c r="AV120" s="109"/>
      <c r="AW120" s="109"/>
      <c r="AX120" s="109"/>
      <c r="AY120" s="109"/>
      <c r="AZ120" s="109"/>
      <c r="BA120" s="109"/>
      <c r="BB120" s="109"/>
      <c r="BC120" s="109"/>
      <c r="BD120" s="109"/>
      <c r="BE120" s="109"/>
      <c r="BF120" s="109"/>
      <c r="BG120" s="109"/>
      <c r="BH120" s="109"/>
      <c r="BI120" s="109"/>
      <c r="BJ120" s="109"/>
      <c r="BK120" s="109"/>
      <c r="BL120" s="109"/>
      <c r="BM120" s="109"/>
      <c r="BN120" s="109"/>
      <c r="BO120" s="109"/>
      <c r="BP120" s="109"/>
      <c r="BQ120" s="109"/>
      <c r="BR120" s="109"/>
      <c r="BS120" s="109"/>
      <c r="BT120" s="109"/>
      <c r="BU120" s="109"/>
      <c r="BV120" s="109"/>
      <c r="BW120" s="109"/>
      <c r="BX120" s="109"/>
      <c r="BY120" s="109"/>
      <c r="BZ120" s="109"/>
      <c r="CA120" s="109"/>
      <c r="CB120" s="109"/>
      <c r="CC120" s="109"/>
      <c r="CD120" s="109"/>
      <c r="CE120" s="109"/>
      <c r="CF120" s="109"/>
      <c r="CG120" s="109"/>
      <c r="CH120" s="109"/>
      <c r="CI120" s="109"/>
      <c r="CJ120" s="109"/>
      <c r="CK120" s="109"/>
      <c r="CL120" s="109"/>
      <c r="CM120" s="109"/>
      <c r="CN120" s="109"/>
      <c r="CO120" s="109"/>
      <c r="CP120" s="109"/>
      <c r="CQ120" s="109"/>
      <c r="CR120" s="109"/>
      <c r="CS120" s="109"/>
      <c r="CT120" s="109"/>
      <c r="CU120" s="109"/>
      <c r="CV120" s="109"/>
      <c r="CW120" s="109"/>
      <c r="CX120" s="109"/>
      <c r="CY120" s="109"/>
      <c r="CZ120" s="109"/>
      <c r="DA120" s="109"/>
      <c r="DB120" s="109"/>
      <c r="DC120" s="109"/>
      <c r="DD120" s="109"/>
      <c r="DE120" s="109"/>
      <c r="DF120" s="109"/>
      <c r="DG120" s="109"/>
      <c r="DH120" s="109"/>
      <c r="DI120" s="109"/>
      <c r="DJ120" s="109"/>
      <c r="DK120" s="109"/>
      <c r="DL120" s="109"/>
      <c r="DM120" s="109"/>
      <c r="DN120" s="109"/>
      <c r="DO120" s="109"/>
      <c r="DP120" s="109"/>
      <c r="DQ120" s="109"/>
      <c r="DR120" s="109"/>
      <c r="DS120" s="109"/>
      <c r="DT120" s="109"/>
      <c r="DU120" s="109"/>
      <c r="DV120" s="109"/>
      <c r="DW120" s="109"/>
      <c r="DX120" s="109"/>
      <c r="DY120" s="109"/>
      <c r="DZ120" s="109"/>
      <c r="EA120" s="109"/>
      <c r="EB120" s="109"/>
      <c r="EC120" s="109"/>
      <c r="ED120" s="109"/>
      <c r="EE120" s="109"/>
      <c r="EF120" s="109"/>
      <c r="EG120" s="109"/>
      <c r="EH120" s="109"/>
      <c r="EI120" s="109"/>
      <c r="EJ120" s="109"/>
      <c r="EK120" s="109"/>
      <c r="EL120" s="109"/>
      <c r="EM120" s="109"/>
      <c r="EN120" s="109"/>
      <c r="EO120" s="109"/>
      <c r="EP120" s="109"/>
      <c r="EQ120" s="109"/>
      <c r="ER120" s="109"/>
      <c r="ES120" s="109"/>
      <c r="ET120" s="109"/>
      <c r="EU120" s="109"/>
      <c r="EV120" s="109"/>
      <c r="EW120" s="109"/>
      <c r="EX120" s="109"/>
      <c r="EY120" s="109"/>
      <c r="EZ120" s="109"/>
      <c r="FA120" s="109"/>
      <c r="FB120" s="109"/>
    </row>
    <row r="121" spans="2:158" s="230" customFormat="1" x14ac:dyDescent="0.2">
      <c r="B121" s="231"/>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09"/>
      <c r="BD121" s="109"/>
      <c r="BE121" s="109"/>
      <c r="BF121" s="109"/>
      <c r="BG121" s="109"/>
      <c r="BH121" s="109"/>
      <c r="BI121" s="109"/>
      <c r="BJ121" s="109"/>
      <c r="BK121" s="109"/>
      <c r="BL121" s="109"/>
      <c r="BM121" s="109"/>
      <c r="BN121" s="109"/>
      <c r="BO121" s="109"/>
      <c r="BP121" s="109"/>
      <c r="BQ121" s="109"/>
      <c r="BR121" s="109"/>
      <c r="BS121" s="109"/>
      <c r="BT121" s="109"/>
      <c r="BU121" s="109"/>
      <c r="BV121" s="109"/>
      <c r="BW121" s="109"/>
      <c r="BX121" s="109"/>
      <c r="BY121" s="109"/>
      <c r="BZ121" s="109"/>
      <c r="CA121" s="109"/>
      <c r="CB121" s="109"/>
      <c r="CC121" s="109"/>
      <c r="CD121" s="109"/>
      <c r="CE121" s="109"/>
      <c r="CF121" s="109"/>
      <c r="CG121" s="109"/>
      <c r="CH121" s="109"/>
      <c r="CI121" s="109"/>
      <c r="CJ121" s="109"/>
      <c r="CK121" s="109"/>
      <c r="CL121" s="109"/>
      <c r="CM121" s="109"/>
      <c r="CN121" s="109"/>
      <c r="CO121" s="109"/>
      <c r="CP121" s="109"/>
      <c r="CQ121" s="109"/>
      <c r="CR121" s="109"/>
      <c r="CS121" s="109"/>
      <c r="CT121" s="109"/>
      <c r="CU121" s="109"/>
      <c r="CV121" s="109"/>
      <c r="CW121" s="109"/>
      <c r="CX121" s="109"/>
      <c r="CY121" s="109"/>
      <c r="CZ121" s="109"/>
      <c r="DA121" s="109"/>
      <c r="DB121" s="109"/>
      <c r="DC121" s="109"/>
      <c r="DD121" s="109"/>
      <c r="DE121" s="109"/>
      <c r="DF121" s="109"/>
      <c r="DG121" s="109"/>
      <c r="DH121" s="109"/>
      <c r="DI121" s="109"/>
      <c r="DJ121" s="109"/>
      <c r="DK121" s="109"/>
      <c r="DL121" s="109"/>
      <c r="DM121" s="109"/>
      <c r="DN121" s="109"/>
      <c r="DO121" s="109"/>
      <c r="DP121" s="109"/>
      <c r="DQ121" s="109"/>
      <c r="DR121" s="109"/>
      <c r="DS121" s="109"/>
      <c r="DT121" s="109"/>
      <c r="DU121" s="109"/>
      <c r="DV121" s="109"/>
      <c r="DW121" s="109"/>
      <c r="DX121" s="109"/>
      <c r="DY121" s="109"/>
      <c r="DZ121" s="109"/>
      <c r="EA121" s="109"/>
      <c r="EB121" s="109"/>
      <c r="EC121" s="109"/>
      <c r="ED121" s="109"/>
      <c r="EE121" s="109"/>
      <c r="EF121" s="109"/>
      <c r="EG121" s="109"/>
      <c r="EH121" s="109"/>
      <c r="EI121" s="109"/>
      <c r="EJ121" s="109"/>
      <c r="EK121" s="109"/>
      <c r="EL121" s="109"/>
      <c r="EM121" s="109"/>
      <c r="EN121" s="109"/>
      <c r="EO121" s="109"/>
      <c r="EP121" s="109"/>
      <c r="EQ121" s="109"/>
      <c r="ER121" s="109"/>
      <c r="ES121" s="109"/>
      <c r="ET121" s="109"/>
      <c r="EU121" s="109"/>
      <c r="EV121" s="109"/>
      <c r="EW121" s="109"/>
      <c r="EX121" s="109"/>
      <c r="EY121" s="109"/>
      <c r="EZ121" s="109"/>
      <c r="FA121" s="109"/>
      <c r="FB121" s="109"/>
    </row>
    <row r="122" spans="2:158" s="230" customFormat="1" x14ac:dyDescent="0.2">
      <c r="B122" s="231"/>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c r="AK122" s="109"/>
      <c r="AL122" s="109"/>
      <c r="AM122" s="109"/>
      <c r="AN122" s="109"/>
      <c r="AO122" s="109"/>
      <c r="AP122" s="109"/>
      <c r="AQ122" s="109"/>
      <c r="AR122" s="109"/>
      <c r="AS122" s="109"/>
      <c r="AT122" s="109"/>
      <c r="AU122" s="109"/>
      <c r="AV122" s="109"/>
      <c r="AW122" s="109"/>
      <c r="AX122" s="109"/>
      <c r="AY122" s="109"/>
      <c r="AZ122" s="109"/>
      <c r="BA122" s="109"/>
      <c r="BB122" s="109"/>
      <c r="BC122" s="109"/>
      <c r="BD122" s="109"/>
      <c r="BE122" s="109"/>
      <c r="BF122" s="109"/>
      <c r="BG122" s="109"/>
      <c r="BH122" s="109"/>
      <c r="BI122" s="109"/>
      <c r="BJ122" s="109"/>
      <c r="BK122" s="109"/>
      <c r="BL122" s="109"/>
      <c r="BM122" s="109"/>
      <c r="BN122" s="109"/>
      <c r="BO122" s="109"/>
      <c r="BP122" s="109"/>
      <c r="BQ122" s="109"/>
      <c r="BR122" s="109"/>
      <c r="BS122" s="109"/>
      <c r="BT122" s="109"/>
      <c r="BU122" s="109"/>
      <c r="BV122" s="109"/>
      <c r="BW122" s="109"/>
      <c r="BX122" s="109"/>
      <c r="BY122" s="109"/>
      <c r="BZ122" s="109"/>
      <c r="CA122" s="109"/>
      <c r="CB122" s="109"/>
      <c r="CC122" s="109"/>
      <c r="CD122" s="109"/>
      <c r="CE122" s="109"/>
      <c r="CF122" s="109"/>
      <c r="CG122" s="109"/>
      <c r="CH122" s="109"/>
      <c r="CI122" s="109"/>
      <c r="CJ122" s="109"/>
      <c r="CK122" s="109"/>
      <c r="CL122" s="109"/>
      <c r="CM122" s="109"/>
      <c r="CN122" s="109"/>
      <c r="CO122" s="109"/>
      <c r="CP122" s="109"/>
      <c r="CQ122" s="109"/>
      <c r="CR122" s="109"/>
      <c r="CS122" s="109"/>
      <c r="CT122" s="109"/>
      <c r="CU122" s="109"/>
      <c r="CV122" s="109"/>
      <c r="CW122" s="109"/>
      <c r="CX122" s="109"/>
      <c r="CY122" s="109"/>
      <c r="CZ122" s="109"/>
      <c r="DA122" s="109"/>
      <c r="DB122" s="109"/>
      <c r="DC122" s="109"/>
      <c r="DD122" s="109"/>
      <c r="DE122" s="109"/>
      <c r="DF122" s="109"/>
      <c r="DG122" s="109"/>
      <c r="DH122" s="109"/>
      <c r="DI122" s="109"/>
      <c r="DJ122" s="109"/>
      <c r="DK122" s="109"/>
      <c r="DL122" s="109"/>
      <c r="DM122" s="109"/>
      <c r="DN122" s="109"/>
      <c r="DO122" s="109"/>
      <c r="DP122" s="109"/>
      <c r="DQ122" s="109"/>
      <c r="DR122" s="109"/>
      <c r="DS122" s="109"/>
      <c r="DT122" s="109"/>
      <c r="DU122" s="109"/>
      <c r="DV122" s="109"/>
      <c r="DW122" s="109"/>
      <c r="DX122" s="109"/>
      <c r="DY122" s="109"/>
      <c r="DZ122" s="109"/>
      <c r="EA122" s="109"/>
      <c r="EB122" s="109"/>
      <c r="EC122" s="109"/>
      <c r="ED122" s="109"/>
      <c r="EE122" s="109"/>
      <c r="EF122" s="109"/>
      <c r="EG122" s="109"/>
      <c r="EH122" s="109"/>
      <c r="EI122" s="109"/>
      <c r="EJ122" s="109"/>
      <c r="EK122" s="109"/>
      <c r="EL122" s="109"/>
      <c r="EM122" s="109"/>
      <c r="EN122" s="109"/>
      <c r="EO122" s="109"/>
      <c r="EP122" s="109"/>
      <c r="EQ122" s="109"/>
      <c r="ER122" s="109"/>
      <c r="ES122" s="109"/>
      <c r="ET122" s="109"/>
      <c r="EU122" s="109"/>
      <c r="EV122" s="109"/>
      <c r="EW122" s="109"/>
      <c r="EX122" s="109"/>
      <c r="EY122" s="109"/>
      <c r="EZ122" s="109"/>
      <c r="FA122" s="109"/>
      <c r="FB122" s="109"/>
    </row>
    <row r="123" spans="2:158" s="230" customFormat="1" x14ac:dyDescent="0.2">
      <c r="B123" s="231"/>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109"/>
      <c r="AO123" s="109"/>
      <c r="AP123" s="109"/>
      <c r="AQ123" s="109"/>
      <c r="AR123" s="109"/>
      <c r="AS123" s="109"/>
      <c r="AT123" s="109"/>
      <c r="AU123" s="109"/>
      <c r="AV123" s="109"/>
      <c r="AW123" s="109"/>
      <c r="AX123" s="109"/>
      <c r="AY123" s="109"/>
      <c r="AZ123" s="109"/>
      <c r="BA123" s="109"/>
      <c r="BB123" s="109"/>
      <c r="BC123" s="109"/>
      <c r="BD123" s="109"/>
      <c r="BE123" s="109"/>
      <c r="BF123" s="109"/>
      <c r="BG123" s="109"/>
      <c r="BH123" s="109"/>
      <c r="BI123" s="109"/>
      <c r="BJ123" s="109"/>
      <c r="BK123" s="109"/>
      <c r="BL123" s="109"/>
      <c r="BM123" s="109"/>
      <c r="BN123" s="109"/>
      <c r="BO123" s="109"/>
      <c r="BP123" s="109"/>
      <c r="BQ123" s="109"/>
      <c r="BR123" s="109"/>
      <c r="BS123" s="109"/>
      <c r="BT123" s="109"/>
      <c r="BU123" s="109"/>
      <c r="BV123" s="109"/>
      <c r="BW123" s="109"/>
      <c r="BX123" s="109"/>
      <c r="BY123" s="109"/>
      <c r="BZ123" s="109"/>
      <c r="CA123" s="109"/>
      <c r="CB123" s="109"/>
      <c r="CC123" s="109"/>
      <c r="CD123" s="109"/>
      <c r="CE123" s="109"/>
      <c r="CF123" s="109"/>
      <c r="CG123" s="109"/>
      <c r="CH123" s="109"/>
      <c r="CI123" s="109"/>
      <c r="CJ123" s="109"/>
      <c r="CK123" s="109"/>
      <c r="CL123" s="109"/>
      <c r="CM123" s="109"/>
      <c r="CN123" s="109"/>
      <c r="CO123" s="109"/>
      <c r="CP123" s="109"/>
      <c r="CQ123" s="109"/>
      <c r="CR123" s="109"/>
      <c r="CS123" s="109"/>
      <c r="CT123" s="109"/>
      <c r="CU123" s="109"/>
      <c r="CV123" s="109"/>
      <c r="CW123" s="109"/>
      <c r="CX123" s="109"/>
      <c r="CY123" s="109"/>
      <c r="CZ123" s="109"/>
      <c r="DA123" s="109"/>
      <c r="DB123" s="109"/>
      <c r="DC123" s="109"/>
      <c r="DD123" s="109"/>
      <c r="DE123" s="109"/>
      <c r="DF123" s="109"/>
      <c r="DG123" s="109"/>
      <c r="DH123" s="109"/>
      <c r="DI123" s="109"/>
      <c r="DJ123" s="109"/>
      <c r="DK123" s="109"/>
      <c r="DL123" s="109"/>
      <c r="DM123" s="109"/>
      <c r="DN123" s="109"/>
      <c r="DO123" s="109"/>
      <c r="DP123" s="109"/>
      <c r="DQ123" s="109"/>
      <c r="DR123" s="109"/>
      <c r="DS123" s="109"/>
      <c r="DT123" s="109"/>
      <c r="DU123" s="109"/>
      <c r="DV123" s="109"/>
      <c r="DW123" s="109"/>
      <c r="DX123" s="109"/>
      <c r="DY123" s="109"/>
      <c r="DZ123" s="109"/>
      <c r="EA123" s="109"/>
      <c r="EB123" s="109"/>
      <c r="EC123" s="109"/>
      <c r="ED123" s="109"/>
      <c r="EE123" s="109"/>
      <c r="EF123" s="109"/>
      <c r="EG123" s="109"/>
      <c r="EH123" s="109"/>
      <c r="EI123" s="109"/>
      <c r="EJ123" s="109"/>
      <c r="EK123" s="109"/>
      <c r="EL123" s="109"/>
      <c r="EM123" s="109"/>
      <c r="EN123" s="109"/>
      <c r="EO123" s="109"/>
      <c r="EP123" s="109"/>
      <c r="EQ123" s="109"/>
      <c r="ER123" s="109"/>
      <c r="ES123" s="109"/>
      <c r="ET123" s="109"/>
      <c r="EU123" s="109"/>
      <c r="EV123" s="109"/>
      <c r="EW123" s="109"/>
      <c r="EX123" s="109"/>
      <c r="EY123" s="109"/>
      <c r="EZ123" s="109"/>
      <c r="FA123" s="109"/>
      <c r="FB123" s="109"/>
    </row>
    <row r="124" spans="2:158" s="230" customFormat="1" x14ac:dyDescent="0.2">
      <c r="B124" s="231"/>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109"/>
      <c r="AK124" s="109"/>
      <c r="AL124" s="109"/>
      <c r="AM124" s="109"/>
      <c r="AN124" s="109"/>
      <c r="AO124" s="109"/>
      <c r="AP124" s="109"/>
      <c r="AQ124" s="109"/>
      <c r="AR124" s="109"/>
      <c r="AS124" s="109"/>
      <c r="AT124" s="109"/>
      <c r="AU124" s="109"/>
      <c r="AV124" s="109"/>
      <c r="AW124" s="109"/>
      <c r="AX124" s="109"/>
      <c r="AY124" s="109"/>
      <c r="AZ124" s="109"/>
      <c r="BA124" s="109"/>
      <c r="BB124" s="109"/>
      <c r="BC124" s="109"/>
      <c r="BD124" s="109"/>
      <c r="BE124" s="109"/>
      <c r="BF124" s="109"/>
      <c r="BG124" s="109"/>
      <c r="BH124" s="109"/>
      <c r="BI124" s="109"/>
      <c r="BJ124" s="109"/>
      <c r="BK124" s="109"/>
      <c r="BL124" s="109"/>
      <c r="BM124" s="109"/>
      <c r="BN124" s="109"/>
      <c r="BO124" s="109"/>
      <c r="BP124" s="109"/>
      <c r="BQ124" s="109"/>
      <c r="BR124" s="109"/>
      <c r="BS124" s="109"/>
      <c r="BT124" s="109"/>
      <c r="BU124" s="109"/>
      <c r="BV124" s="109"/>
      <c r="BW124" s="109"/>
      <c r="BX124" s="109"/>
      <c r="BY124" s="109"/>
      <c r="BZ124" s="109"/>
      <c r="CA124" s="109"/>
      <c r="CB124" s="109"/>
      <c r="CC124" s="109"/>
      <c r="CD124" s="109"/>
      <c r="CE124" s="109"/>
      <c r="CF124" s="109"/>
      <c r="CG124" s="109"/>
      <c r="CH124" s="109"/>
      <c r="CI124" s="109"/>
      <c r="CJ124" s="109"/>
      <c r="CK124" s="109"/>
      <c r="CL124" s="109"/>
      <c r="CM124" s="109"/>
      <c r="CN124" s="109"/>
      <c r="CO124" s="109"/>
      <c r="CP124" s="109"/>
      <c r="CQ124" s="109"/>
      <c r="CR124" s="109"/>
      <c r="CS124" s="109"/>
      <c r="CT124" s="109"/>
      <c r="CU124" s="109"/>
      <c r="CV124" s="109"/>
      <c r="CW124" s="109"/>
      <c r="CX124" s="109"/>
      <c r="CY124" s="109"/>
      <c r="CZ124" s="109"/>
      <c r="DA124" s="109"/>
      <c r="DB124" s="109"/>
      <c r="DC124" s="109"/>
      <c r="DD124" s="109"/>
      <c r="DE124" s="109"/>
      <c r="DF124" s="109"/>
      <c r="DG124" s="109"/>
      <c r="DH124" s="109"/>
      <c r="DI124" s="109"/>
      <c r="DJ124" s="109"/>
      <c r="DK124" s="109"/>
      <c r="DL124" s="109"/>
      <c r="DM124" s="109"/>
      <c r="DN124" s="109"/>
      <c r="DO124" s="109"/>
      <c r="DP124" s="109"/>
      <c r="DQ124" s="109"/>
      <c r="DR124" s="109"/>
      <c r="DS124" s="109"/>
      <c r="DT124" s="109"/>
      <c r="DU124" s="109"/>
      <c r="DV124" s="109"/>
      <c r="DW124" s="109"/>
      <c r="DX124" s="109"/>
      <c r="DY124" s="109"/>
      <c r="DZ124" s="109"/>
      <c r="EA124" s="109"/>
      <c r="EB124" s="109"/>
      <c r="EC124" s="109"/>
      <c r="ED124" s="109"/>
      <c r="EE124" s="109"/>
      <c r="EF124" s="109"/>
      <c r="EG124" s="109"/>
      <c r="EH124" s="109"/>
      <c r="EI124" s="109"/>
      <c r="EJ124" s="109"/>
      <c r="EK124" s="109"/>
      <c r="EL124" s="109"/>
      <c r="EM124" s="109"/>
      <c r="EN124" s="109"/>
      <c r="EO124" s="109"/>
      <c r="EP124" s="109"/>
      <c r="EQ124" s="109"/>
      <c r="ER124" s="109"/>
      <c r="ES124" s="109"/>
      <c r="ET124" s="109"/>
      <c r="EU124" s="109"/>
      <c r="EV124" s="109"/>
      <c r="EW124" s="109"/>
      <c r="EX124" s="109"/>
      <c r="EY124" s="109"/>
      <c r="EZ124" s="109"/>
      <c r="FA124" s="109"/>
      <c r="FB124" s="109"/>
    </row>
    <row r="125" spans="2:158" s="230" customFormat="1" x14ac:dyDescent="0.2">
      <c r="B125" s="231"/>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109"/>
      <c r="AM125" s="109"/>
      <c r="AN125" s="109"/>
      <c r="AO125" s="109"/>
      <c r="AP125" s="109"/>
      <c r="AQ125" s="109"/>
      <c r="AR125" s="109"/>
      <c r="AS125" s="109"/>
      <c r="AT125" s="109"/>
      <c r="AU125" s="109"/>
      <c r="AV125" s="109"/>
      <c r="AW125" s="109"/>
      <c r="AX125" s="109"/>
      <c r="AY125" s="109"/>
      <c r="AZ125" s="109"/>
      <c r="BA125" s="109"/>
      <c r="BB125" s="109"/>
      <c r="BC125" s="109"/>
      <c r="BD125" s="109"/>
      <c r="BE125" s="109"/>
      <c r="BF125" s="109"/>
      <c r="BG125" s="109"/>
      <c r="BH125" s="109"/>
      <c r="BI125" s="109"/>
      <c r="BJ125" s="109"/>
      <c r="BK125" s="109"/>
      <c r="BL125" s="109"/>
      <c r="BM125" s="109"/>
      <c r="BN125" s="109"/>
      <c r="BO125" s="109"/>
      <c r="BP125" s="109"/>
      <c r="BQ125" s="109"/>
      <c r="BR125" s="109"/>
      <c r="BS125" s="109"/>
      <c r="BT125" s="109"/>
      <c r="BU125" s="109"/>
      <c r="BV125" s="109"/>
      <c r="BW125" s="109"/>
      <c r="BX125" s="109"/>
      <c r="BY125" s="109"/>
      <c r="BZ125" s="109"/>
      <c r="CA125" s="109"/>
      <c r="CB125" s="109"/>
      <c r="CC125" s="109"/>
      <c r="CD125" s="109"/>
      <c r="CE125" s="109"/>
      <c r="CF125" s="109"/>
      <c r="CG125" s="109"/>
      <c r="CH125" s="109"/>
      <c r="CI125" s="109"/>
      <c r="CJ125" s="109"/>
      <c r="CK125" s="109"/>
      <c r="CL125" s="109"/>
      <c r="CM125" s="109"/>
      <c r="CN125" s="109"/>
      <c r="CO125" s="109"/>
      <c r="CP125" s="109"/>
      <c r="CQ125" s="109"/>
      <c r="CR125" s="109"/>
      <c r="CS125" s="109"/>
      <c r="CT125" s="109"/>
      <c r="CU125" s="109"/>
      <c r="CV125" s="109"/>
      <c r="CW125" s="109"/>
      <c r="CX125" s="109"/>
      <c r="CY125" s="109"/>
      <c r="CZ125" s="109"/>
      <c r="DA125" s="109"/>
      <c r="DB125" s="109"/>
      <c r="DC125" s="109"/>
      <c r="DD125" s="109"/>
      <c r="DE125" s="109"/>
      <c r="DF125" s="109"/>
      <c r="DG125" s="109"/>
      <c r="DH125" s="109"/>
      <c r="DI125" s="109"/>
      <c r="DJ125" s="109"/>
      <c r="DK125" s="109"/>
      <c r="DL125" s="109"/>
      <c r="DM125" s="109"/>
      <c r="DN125" s="109"/>
      <c r="DO125" s="109"/>
      <c r="DP125" s="109"/>
      <c r="DQ125" s="109"/>
      <c r="DR125" s="109"/>
      <c r="DS125" s="109"/>
      <c r="DT125" s="109"/>
      <c r="DU125" s="109"/>
      <c r="DV125" s="109"/>
      <c r="DW125" s="109"/>
      <c r="DX125" s="109"/>
      <c r="DY125" s="109"/>
      <c r="DZ125" s="109"/>
      <c r="EA125" s="109"/>
      <c r="EB125" s="109"/>
      <c r="EC125" s="109"/>
      <c r="ED125" s="109"/>
      <c r="EE125" s="109"/>
      <c r="EF125" s="109"/>
      <c r="EG125" s="109"/>
      <c r="EH125" s="109"/>
      <c r="EI125" s="109"/>
      <c r="EJ125" s="109"/>
      <c r="EK125" s="109"/>
      <c r="EL125" s="109"/>
      <c r="EM125" s="109"/>
      <c r="EN125" s="109"/>
      <c r="EO125" s="109"/>
      <c r="EP125" s="109"/>
      <c r="EQ125" s="109"/>
      <c r="ER125" s="109"/>
      <c r="ES125" s="109"/>
      <c r="ET125" s="109"/>
      <c r="EU125" s="109"/>
      <c r="EV125" s="109"/>
      <c r="EW125" s="109"/>
      <c r="EX125" s="109"/>
      <c r="EY125" s="109"/>
      <c r="EZ125" s="109"/>
      <c r="FA125" s="109"/>
      <c r="FB125" s="109"/>
    </row>
    <row r="126" spans="2:158" s="230" customFormat="1" x14ac:dyDescent="0.2">
      <c r="B126" s="231"/>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109"/>
      <c r="AO126" s="109"/>
      <c r="AP126" s="109"/>
      <c r="AQ126" s="109"/>
      <c r="AR126" s="109"/>
      <c r="AS126" s="109"/>
      <c r="AT126" s="109"/>
      <c r="AU126" s="109"/>
      <c r="AV126" s="109"/>
      <c r="AW126" s="109"/>
      <c r="AX126" s="109"/>
      <c r="AY126" s="109"/>
      <c r="AZ126" s="109"/>
      <c r="BA126" s="109"/>
      <c r="BB126" s="109"/>
      <c r="BC126" s="109"/>
      <c r="BD126" s="109"/>
      <c r="BE126" s="109"/>
      <c r="BF126" s="109"/>
      <c r="BG126" s="109"/>
      <c r="BH126" s="109"/>
      <c r="BI126" s="109"/>
      <c r="BJ126" s="109"/>
      <c r="BK126" s="109"/>
      <c r="BL126" s="109"/>
      <c r="BM126" s="109"/>
      <c r="BN126" s="109"/>
      <c r="BO126" s="109"/>
      <c r="BP126" s="109"/>
      <c r="BQ126" s="109"/>
      <c r="BR126" s="109"/>
      <c r="BS126" s="109"/>
      <c r="BT126" s="109"/>
      <c r="BU126" s="109"/>
      <c r="BV126" s="109"/>
      <c r="BW126" s="109"/>
      <c r="BX126" s="109"/>
      <c r="BY126" s="109"/>
      <c r="BZ126" s="109"/>
      <c r="CA126" s="109"/>
      <c r="CB126" s="109"/>
      <c r="CC126" s="109"/>
      <c r="CD126" s="109"/>
      <c r="CE126" s="109"/>
      <c r="CF126" s="109"/>
      <c r="CG126" s="109"/>
      <c r="CH126" s="109"/>
      <c r="CI126" s="109"/>
      <c r="CJ126" s="109"/>
      <c r="CK126" s="109"/>
      <c r="CL126" s="109"/>
      <c r="CM126" s="109"/>
      <c r="CN126" s="109"/>
      <c r="CO126" s="109"/>
      <c r="CP126" s="109"/>
      <c r="CQ126" s="109"/>
      <c r="CR126" s="109"/>
      <c r="CS126" s="109"/>
      <c r="CT126" s="109"/>
      <c r="CU126" s="109"/>
      <c r="CV126" s="109"/>
      <c r="CW126" s="109"/>
      <c r="CX126" s="109"/>
      <c r="CY126" s="109"/>
      <c r="CZ126" s="109"/>
      <c r="DA126" s="109"/>
      <c r="DB126" s="109"/>
      <c r="DC126" s="109"/>
      <c r="DD126" s="109"/>
      <c r="DE126" s="109"/>
      <c r="DF126" s="109"/>
      <c r="DG126" s="109"/>
      <c r="DH126" s="109"/>
      <c r="DI126" s="109"/>
      <c r="DJ126" s="109"/>
      <c r="DK126" s="109"/>
      <c r="DL126" s="109"/>
      <c r="DM126" s="109"/>
      <c r="DN126" s="109"/>
      <c r="DO126" s="109"/>
      <c r="DP126" s="109"/>
      <c r="DQ126" s="109"/>
      <c r="DR126" s="109"/>
      <c r="DS126" s="109"/>
      <c r="DT126" s="109"/>
      <c r="DU126" s="109"/>
      <c r="DV126" s="109"/>
      <c r="DW126" s="109"/>
      <c r="DX126" s="109"/>
      <c r="DY126" s="109"/>
      <c r="DZ126" s="109"/>
      <c r="EA126" s="109"/>
      <c r="EB126" s="109"/>
      <c r="EC126" s="109"/>
      <c r="ED126" s="109"/>
      <c r="EE126" s="109"/>
      <c r="EF126" s="109"/>
      <c r="EG126" s="109"/>
      <c r="EH126" s="109"/>
      <c r="EI126" s="109"/>
      <c r="EJ126" s="109"/>
      <c r="EK126" s="109"/>
      <c r="EL126" s="109"/>
      <c r="EM126" s="109"/>
      <c r="EN126" s="109"/>
      <c r="EO126" s="109"/>
      <c r="EP126" s="109"/>
      <c r="EQ126" s="109"/>
      <c r="ER126" s="109"/>
      <c r="ES126" s="109"/>
      <c r="ET126" s="109"/>
      <c r="EU126" s="109"/>
      <c r="EV126" s="109"/>
      <c r="EW126" s="109"/>
      <c r="EX126" s="109"/>
      <c r="EY126" s="109"/>
      <c r="EZ126" s="109"/>
      <c r="FA126" s="109"/>
      <c r="FB126" s="109"/>
    </row>
    <row r="127" spans="2:158" s="230" customFormat="1" x14ac:dyDescent="0.2">
      <c r="B127" s="231"/>
      <c r="J127" s="109"/>
      <c r="K127" s="109"/>
      <c r="L127" s="109"/>
      <c r="M127" s="109"/>
      <c r="N127" s="109"/>
      <c r="O127" s="109"/>
      <c r="P127" s="109"/>
      <c r="Q127" s="109"/>
      <c r="R127" s="109"/>
      <c r="S127" s="109"/>
      <c r="T127" s="109"/>
      <c r="U127" s="109"/>
      <c r="V127" s="109"/>
      <c r="W127" s="109"/>
      <c r="X127" s="109"/>
      <c r="Y127" s="109"/>
      <c r="Z127" s="109"/>
      <c r="AA127" s="109"/>
      <c r="AB127" s="109"/>
      <c r="AC127" s="109"/>
      <c r="AD127" s="109"/>
      <c r="AE127" s="109"/>
      <c r="AF127" s="109"/>
      <c r="AG127" s="109"/>
      <c r="AH127" s="109"/>
      <c r="AI127" s="109"/>
      <c r="AJ127" s="109"/>
      <c r="AK127" s="109"/>
      <c r="AL127" s="109"/>
      <c r="AM127" s="109"/>
      <c r="AN127" s="109"/>
      <c r="AO127" s="109"/>
      <c r="AP127" s="109"/>
      <c r="AQ127" s="109"/>
      <c r="AR127" s="109"/>
      <c r="AS127" s="109"/>
      <c r="AT127" s="109"/>
      <c r="AU127" s="109"/>
      <c r="AV127" s="109"/>
      <c r="AW127" s="109"/>
      <c r="AX127" s="109"/>
      <c r="AY127" s="109"/>
      <c r="AZ127" s="109"/>
      <c r="BA127" s="109"/>
      <c r="BB127" s="109"/>
      <c r="BC127" s="109"/>
      <c r="BD127" s="109"/>
      <c r="BE127" s="109"/>
      <c r="BF127" s="109"/>
      <c r="BG127" s="109"/>
      <c r="BH127" s="109"/>
      <c r="BI127" s="109"/>
      <c r="BJ127" s="109"/>
      <c r="BK127" s="109"/>
      <c r="BL127" s="109"/>
      <c r="BM127" s="109"/>
      <c r="BN127" s="109"/>
      <c r="BO127" s="109"/>
      <c r="BP127" s="109"/>
      <c r="BQ127" s="109"/>
      <c r="BR127" s="109"/>
      <c r="BS127" s="109"/>
      <c r="BT127" s="109"/>
      <c r="BU127" s="109"/>
      <c r="BV127" s="109"/>
      <c r="BW127" s="109"/>
      <c r="BX127" s="109"/>
      <c r="BY127" s="109"/>
      <c r="BZ127" s="109"/>
      <c r="CA127" s="109"/>
      <c r="CB127" s="109"/>
      <c r="CC127" s="109"/>
      <c r="CD127" s="109"/>
      <c r="CE127" s="109"/>
      <c r="CF127" s="109"/>
      <c r="CG127" s="109"/>
      <c r="CH127" s="109"/>
      <c r="CI127" s="109"/>
      <c r="CJ127" s="109"/>
      <c r="CK127" s="109"/>
      <c r="CL127" s="109"/>
      <c r="CM127" s="109"/>
      <c r="CN127" s="109"/>
      <c r="CO127" s="109"/>
      <c r="CP127" s="109"/>
      <c r="CQ127" s="109"/>
      <c r="CR127" s="109"/>
      <c r="CS127" s="109"/>
      <c r="CT127" s="109"/>
      <c r="CU127" s="109"/>
      <c r="CV127" s="109"/>
      <c r="CW127" s="109"/>
      <c r="CX127" s="109"/>
      <c r="CY127" s="109"/>
      <c r="CZ127" s="109"/>
      <c r="DA127" s="109"/>
      <c r="DB127" s="109"/>
      <c r="DC127" s="109"/>
      <c r="DD127" s="109"/>
      <c r="DE127" s="109"/>
      <c r="DF127" s="109"/>
      <c r="DG127" s="109"/>
      <c r="DH127" s="109"/>
      <c r="DI127" s="109"/>
      <c r="DJ127" s="109"/>
      <c r="DK127" s="109"/>
      <c r="DL127" s="109"/>
      <c r="DM127" s="109"/>
      <c r="DN127" s="109"/>
      <c r="DO127" s="109"/>
      <c r="DP127" s="109"/>
      <c r="DQ127" s="109"/>
      <c r="DR127" s="109"/>
      <c r="DS127" s="109"/>
      <c r="DT127" s="109"/>
      <c r="DU127" s="109"/>
      <c r="DV127" s="109"/>
      <c r="DW127" s="109"/>
      <c r="DX127" s="109"/>
      <c r="DY127" s="109"/>
      <c r="DZ127" s="109"/>
      <c r="EA127" s="109"/>
      <c r="EB127" s="109"/>
      <c r="EC127" s="109"/>
      <c r="ED127" s="109"/>
      <c r="EE127" s="109"/>
      <c r="EF127" s="109"/>
      <c r="EG127" s="109"/>
      <c r="EH127" s="109"/>
      <c r="EI127" s="109"/>
      <c r="EJ127" s="109"/>
      <c r="EK127" s="109"/>
      <c r="EL127" s="109"/>
      <c r="EM127" s="109"/>
      <c r="EN127" s="109"/>
      <c r="EO127" s="109"/>
      <c r="EP127" s="109"/>
      <c r="EQ127" s="109"/>
      <c r="ER127" s="109"/>
      <c r="ES127" s="109"/>
      <c r="ET127" s="109"/>
      <c r="EU127" s="109"/>
      <c r="EV127" s="109"/>
      <c r="EW127" s="109"/>
      <c r="EX127" s="109"/>
      <c r="EY127" s="109"/>
      <c r="EZ127" s="109"/>
      <c r="FA127" s="109"/>
      <c r="FB127" s="109"/>
    </row>
    <row r="128" spans="2:158" s="230" customFormat="1" x14ac:dyDescent="0.2">
      <c r="B128" s="231"/>
      <c r="J128" s="109"/>
      <c r="K128" s="109"/>
      <c r="L128" s="109"/>
      <c r="M128" s="109"/>
      <c r="N128" s="109"/>
      <c r="O128" s="109"/>
      <c r="P128" s="109"/>
      <c r="Q128" s="109"/>
      <c r="R128" s="109"/>
      <c r="S128" s="109"/>
      <c r="T128" s="109"/>
      <c r="U128" s="109"/>
      <c r="V128" s="109"/>
      <c r="W128" s="109"/>
      <c r="X128" s="109"/>
      <c r="Y128" s="109"/>
      <c r="Z128" s="109"/>
      <c r="AA128" s="109"/>
      <c r="AB128" s="109"/>
      <c r="AC128" s="109"/>
      <c r="AD128" s="109"/>
      <c r="AE128" s="109"/>
      <c r="AF128" s="109"/>
      <c r="AG128" s="109"/>
      <c r="AH128" s="109"/>
      <c r="AI128" s="109"/>
      <c r="AJ128" s="109"/>
      <c r="AK128" s="109"/>
      <c r="AL128" s="109"/>
      <c r="AM128" s="109"/>
      <c r="AN128" s="109"/>
      <c r="AO128" s="109"/>
      <c r="AP128" s="109"/>
      <c r="AQ128" s="109"/>
      <c r="AR128" s="109"/>
      <c r="AS128" s="109"/>
      <c r="AT128" s="109"/>
      <c r="AU128" s="109"/>
      <c r="AV128" s="109"/>
      <c r="AW128" s="109"/>
      <c r="AX128" s="109"/>
      <c r="AY128" s="109"/>
      <c r="AZ128" s="109"/>
      <c r="BA128" s="109"/>
      <c r="BB128" s="109"/>
      <c r="BC128" s="109"/>
      <c r="BD128" s="109"/>
      <c r="BE128" s="109"/>
      <c r="BF128" s="109"/>
      <c r="BG128" s="109"/>
      <c r="BH128" s="109"/>
      <c r="BI128" s="109"/>
      <c r="BJ128" s="109"/>
      <c r="BK128" s="109"/>
      <c r="BL128" s="109"/>
      <c r="BM128" s="109"/>
      <c r="BN128" s="109"/>
      <c r="BO128" s="109"/>
      <c r="BP128" s="109"/>
      <c r="BQ128" s="109"/>
      <c r="BR128" s="109"/>
      <c r="BS128" s="109"/>
      <c r="BT128" s="109"/>
      <c r="BU128" s="109"/>
      <c r="BV128" s="109"/>
      <c r="BW128" s="109"/>
      <c r="BX128" s="109"/>
      <c r="BY128" s="109"/>
      <c r="BZ128" s="109"/>
      <c r="CA128" s="109"/>
      <c r="CB128" s="109"/>
      <c r="CC128" s="109"/>
      <c r="CD128" s="109"/>
      <c r="CE128" s="109"/>
      <c r="CF128" s="109"/>
      <c r="CG128" s="109"/>
      <c r="CH128" s="109"/>
      <c r="CI128" s="109"/>
      <c r="CJ128" s="109"/>
      <c r="CK128" s="109"/>
      <c r="CL128" s="109"/>
      <c r="CM128" s="109"/>
      <c r="CN128" s="109"/>
      <c r="CO128" s="109"/>
      <c r="CP128" s="109"/>
      <c r="CQ128" s="109"/>
      <c r="CR128" s="109"/>
      <c r="CS128" s="109"/>
      <c r="CT128" s="109"/>
      <c r="CU128" s="109"/>
      <c r="CV128" s="109"/>
      <c r="CW128" s="109"/>
      <c r="CX128" s="109"/>
      <c r="CY128" s="109"/>
      <c r="CZ128" s="109"/>
      <c r="DA128" s="109"/>
      <c r="DB128" s="109"/>
      <c r="DC128" s="109"/>
      <c r="DD128" s="109"/>
      <c r="DE128" s="109"/>
      <c r="DF128" s="109"/>
      <c r="DG128" s="109"/>
      <c r="DH128" s="109"/>
      <c r="DI128" s="109"/>
      <c r="DJ128" s="109"/>
      <c r="DK128" s="109"/>
      <c r="DL128" s="109"/>
      <c r="DM128" s="109"/>
      <c r="DN128" s="109"/>
      <c r="DO128" s="109"/>
      <c r="DP128" s="109"/>
      <c r="DQ128" s="109"/>
      <c r="DR128" s="109"/>
      <c r="DS128" s="109"/>
      <c r="DT128" s="109"/>
      <c r="DU128" s="109"/>
      <c r="DV128" s="109"/>
      <c r="DW128" s="109"/>
      <c r="DX128" s="109"/>
      <c r="DY128" s="109"/>
      <c r="DZ128" s="109"/>
      <c r="EA128" s="109"/>
      <c r="EB128" s="109"/>
      <c r="EC128" s="109"/>
      <c r="ED128" s="109"/>
      <c r="EE128" s="109"/>
      <c r="EF128" s="109"/>
      <c r="EG128" s="109"/>
      <c r="EH128" s="109"/>
      <c r="EI128" s="109"/>
      <c r="EJ128" s="109"/>
      <c r="EK128" s="109"/>
      <c r="EL128" s="109"/>
      <c r="EM128" s="109"/>
      <c r="EN128" s="109"/>
      <c r="EO128" s="109"/>
      <c r="EP128" s="109"/>
      <c r="EQ128" s="109"/>
      <c r="ER128" s="109"/>
      <c r="ES128" s="109"/>
      <c r="ET128" s="109"/>
      <c r="EU128" s="109"/>
      <c r="EV128" s="109"/>
      <c r="EW128" s="109"/>
      <c r="EX128" s="109"/>
      <c r="EY128" s="109"/>
      <c r="EZ128" s="109"/>
      <c r="FA128" s="109"/>
      <c r="FB128" s="109"/>
    </row>
    <row r="129" spans="2:158" s="230" customFormat="1" x14ac:dyDescent="0.2">
      <c r="B129" s="231"/>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09"/>
      <c r="AZ129" s="109"/>
      <c r="BA129" s="109"/>
      <c r="BB129" s="109"/>
      <c r="BC129" s="109"/>
      <c r="BD129" s="109"/>
      <c r="BE129" s="109"/>
      <c r="BF129" s="109"/>
      <c r="BG129" s="109"/>
      <c r="BH129" s="109"/>
      <c r="BI129" s="109"/>
      <c r="BJ129" s="109"/>
      <c r="BK129" s="109"/>
      <c r="BL129" s="109"/>
      <c r="BM129" s="109"/>
      <c r="BN129" s="109"/>
      <c r="BO129" s="109"/>
      <c r="BP129" s="109"/>
      <c r="BQ129" s="109"/>
      <c r="BR129" s="109"/>
      <c r="BS129" s="109"/>
      <c r="BT129" s="109"/>
      <c r="BU129" s="109"/>
      <c r="BV129" s="109"/>
      <c r="BW129" s="109"/>
      <c r="BX129" s="109"/>
      <c r="BY129" s="109"/>
      <c r="BZ129" s="109"/>
      <c r="CA129" s="109"/>
      <c r="CB129" s="109"/>
      <c r="CC129" s="109"/>
      <c r="CD129" s="109"/>
      <c r="CE129" s="109"/>
      <c r="CF129" s="109"/>
      <c r="CG129" s="109"/>
      <c r="CH129" s="109"/>
      <c r="CI129" s="109"/>
      <c r="CJ129" s="109"/>
      <c r="CK129" s="109"/>
      <c r="CL129" s="109"/>
      <c r="CM129" s="109"/>
      <c r="CN129" s="109"/>
      <c r="CO129" s="109"/>
      <c r="CP129" s="109"/>
      <c r="CQ129" s="109"/>
      <c r="CR129" s="109"/>
      <c r="CS129" s="109"/>
      <c r="CT129" s="109"/>
      <c r="CU129" s="109"/>
      <c r="CV129" s="109"/>
      <c r="CW129" s="109"/>
      <c r="CX129" s="109"/>
      <c r="CY129" s="109"/>
      <c r="CZ129" s="109"/>
      <c r="DA129" s="109"/>
      <c r="DB129" s="109"/>
      <c r="DC129" s="109"/>
      <c r="DD129" s="109"/>
      <c r="DE129" s="109"/>
      <c r="DF129" s="109"/>
      <c r="DG129" s="109"/>
      <c r="DH129" s="109"/>
      <c r="DI129" s="109"/>
      <c r="DJ129" s="109"/>
      <c r="DK129" s="109"/>
      <c r="DL129" s="109"/>
      <c r="DM129" s="109"/>
      <c r="DN129" s="109"/>
      <c r="DO129" s="109"/>
      <c r="DP129" s="109"/>
      <c r="DQ129" s="109"/>
      <c r="DR129" s="109"/>
      <c r="DS129" s="109"/>
      <c r="DT129" s="109"/>
      <c r="DU129" s="109"/>
      <c r="DV129" s="109"/>
      <c r="DW129" s="109"/>
      <c r="DX129" s="109"/>
      <c r="DY129" s="109"/>
      <c r="DZ129" s="109"/>
      <c r="EA129" s="109"/>
      <c r="EB129" s="109"/>
      <c r="EC129" s="109"/>
      <c r="ED129" s="109"/>
      <c r="EE129" s="109"/>
      <c r="EF129" s="109"/>
      <c r="EG129" s="109"/>
      <c r="EH129" s="109"/>
      <c r="EI129" s="109"/>
      <c r="EJ129" s="109"/>
      <c r="EK129" s="109"/>
      <c r="EL129" s="109"/>
      <c r="EM129" s="109"/>
      <c r="EN129" s="109"/>
      <c r="EO129" s="109"/>
      <c r="EP129" s="109"/>
      <c r="EQ129" s="109"/>
      <c r="ER129" s="109"/>
      <c r="ES129" s="109"/>
      <c r="ET129" s="109"/>
      <c r="EU129" s="109"/>
      <c r="EV129" s="109"/>
      <c r="EW129" s="109"/>
      <c r="EX129" s="109"/>
      <c r="EY129" s="109"/>
      <c r="EZ129" s="109"/>
      <c r="FA129" s="109"/>
      <c r="FB129" s="109"/>
    </row>
    <row r="130" spans="2:158" s="230" customFormat="1" x14ac:dyDescent="0.2">
      <c r="B130" s="231"/>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c r="AH130" s="109"/>
      <c r="AI130" s="109"/>
      <c r="AJ130" s="109"/>
      <c r="AK130" s="109"/>
      <c r="AL130" s="109"/>
      <c r="AM130" s="109"/>
      <c r="AN130" s="109"/>
      <c r="AO130" s="109"/>
      <c r="AP130" s="109"/>
      <c r="AQ130" s="109"/>
      <c r="AR130" s="109"/>
      <c r="AS130" s="109"/>
      <c r="AT130" s="109"/>
      <c r="AU130" s="109"/>
      <c r="AV130" s="109"/>
      <c r="AW130" s="109"/>
      <c r="AX130" s="109"/>
      <c r="AY130" s="109"/>
      <c r="AZ130" s="109"/>
      <c r="BA130" s="109"/>
      <c r="BB130" s="109"/>
      <c r="BC130" s="109"/>
      <c r="BD130" s="109"/>
      <c r="BE130" s="109"/>
      <c r="BF130" s="109"/>
      <c r="BG130" s="109"/>
      <c r="BH130" s="109"/>
      <c r="BI130" s="109"/>
      <c r="BJ130" s="109"/>
      <c r="BK130" s="109"/>
      <c r="BL130" s="109"/>
      <c r="BM130" s="109"/>
      <c r="BN130" s="109"/>
      <c r="BO130" s="109"/>
      <c r="BP130" s="109"/>
      <c r="BQ130" s="109"/>
      <c r="BR130" s="109"/>
      <c r="BS130" s="109"/>
      <c r="BT130" s="109"/>
      <c r="BU130" s="109"/>
      <c r="BV130" s="109"/>
      <c r="BW130" s="109"/>
      <c r="BX130" s="109"/>
      <c r="BY130" s="109"/>
      <c r="BZ130" s="109"/>
      <c r="CA130" s="109"/>
      <c r="CB130" s="109"/>
      <c r="CC130" s="109"/>
      <c r="CD130" s="109"/>
      <c r="CE130" s="109"/>
      <c r="CF130" s="109"/>
      <c r="CG130" s="109"/>
      <c r="CH130" s="109"/>
      <c r="CI130" s="109"/>
      <c r="CJ130" s="109"/>
      <c r="CK130" s="109"/>
      <c r="CL130" s="109"/>
      <c r="CM130" s="109"/>
      <c r="CN130" s="109"/>
      <c r="CO130" s="109"/>
      <c r="CP130" s="109"/>
      <c r="CQ130" s="109"/>
      <c r="CR130" s="109"/>
      <c r="CS130" s="109"/>
      <c r="CT130" s="109"/>
      <c r="CU130" s="109"/>
      <c r="CV130" s="109"/>
      <c r="CW130" s="109"/>
      <c r="CX130" s="109"/>
      <c r="CY130" s="109"/>
      <c r="CZ130" s="109"/>
      <c r="DA130" s="109"/>
      <c r="DB130" s="109"/>
      <c r="DC130" s="109"/>
      <c r="DD130" s="109"/>
      <c r="DE130" s="109"/>
      <c r="DF130" s="109"/>
      <c r="DG130" s="109"/>
      <c r="DH130" s="109"/>
      <c r="DI130" s="109"/>
      <c r="DJ130" s="109"/>
      <c r="DK130" s="109"/>
      <c r="DL130" s="109"/>
      <c r="DM130" s="109"/>
      <c r="DN130" s="109"/>
      <c r="DO130" s="109"/>
      <c r="DP130" s="109"/>
      <c r="DQ130" s="109"/>
      <c r="DR130" s="109"/>
      <c r="DS130" s="109"/>
      <c r="DT130" s="109"/>
      <c r="DU130" s="109"/>
      <c r="DV130" s="109"/>
      <c r="DW130" s="109"/>
      <c r="DX130" s="109"/>
      <c r="DY130" s="109"/>
      <c r="DZ130" s="109"/>
      <c r="EA130" s="109"/>
      <c r="EB130" s="109"/>
      <c r="EC130" s="109"/>
      <c r="ED130" s="109"/>
      <c r="EE130" s="109"/>
      <c r="EF130" s="109"/>
      <c r="EG130" s="109"/>
      <c r="EH130" s="109"/>
      <c r="EI130" s="109"/>
      <c r="EJ130" s="109"/>
      <c r="EK130" s="109"/>
      <c r="EL130" s="109"/>
      <c r="EM130" s="109"/>
      <c r="EN130" s="109"/>
      <c r="EO130" s="109"/>
      <c r="EP130" s="109"/>
      <c r="EQ130" s="109"/>
      <c r="ER130" s="109"/>
      <c r="ES130" s="109"/>
      <c r="ET130" s="109"/>
      <c r="EU130" s="109"/>
      <c r="EV130" s="109"/>
      <c r="EW130" s="109"/>
      <c r="EX130" s="109"/>
      <c r="EY130" s="109"/>
      <c r="EZ130" s="109"/>
      <c r="FA130" s="109"/>
      <c r="FB130" s="109"/>
    </row>
    <row r="131" spans="2:158" s="230" customFormat="1" x14ac:dyDescent="0.2">
      <c r="B131" s="231"/>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109"/>
      <c r="AK131" s="109"/>
      <c r="AL131" s="109"/>
      <c r="AM131" s="109"/>
      <c r="AN131" s="109"/>
      <c r="AO131" s="109"/>
      <c r="AP131" s="109"/>
      <c r="AQ131" s="109"/>
      <c r="AR131" s="109"/>
      <c r="AS131" s="109"/>
      <c r="AT131" s="109"/>
      <c r="AU131" s="109"/>
      <c r="AV131" s="109"/>
      <c r="AW131" s="109"/>
      <c r="AX131" s="109"/>
      <c r="AY131" s="109"/>
      <c r="AZ131" s="109"/>
      <c r="BA131" s="109"/>
      <c r="BB131" s="109"/>
      <c r="BC131" s="109"/>
      <c r="BD131" s="109"/>
      <c r="BE131" s="109"/>
      <c r="BF131" s="109"/>
      <c r="BG131" s="109"/>
      <c r="BH131" s="109"/>
      <c r="BI131" s="109"/>
      <c r="BJ131" s="109"/>
      <c r="BK131" s="109"/>
      <c r="BL131" s="109"/>
      <c r="BM131" s="109"/>
      <c r="BN131" s="109"/>
      <c r="BO131" s="109"/>
      <c r="BP131" s="109"/>
      <c r="BQ131" s="109"/>
      <c r="BR131" s="109"/>
      <c r="BS131" s="109"/>
      <c r="BT131" s="109"/>
      <c r="BU131" s="109"/>
      <c r="BV131" s="109"/>
      <c r="BW131" s="109"/>
      <c r="BX131" s="109"/>
      <c r="BY131" s="109"/>
      <c r="BZ131" s="109"/>
      <c r="CA131" s="109"/>
      <c r="CB131" s="109"/>
      <c r="CC131" s="109"/>
      <c r="CD131" s="109"/>
      <c r="CE131" s="109"/>
      <c r="CF131" s="109"/>
      <c r="CG131" s="109"/>
      <c r="CH131" s="109"/>
      <c r="CI131" s="109"/>
      <c r="CJ131" s="109"/>
      <c r="CK131" s="109"/>
      <c r="CL131" s="109"/>
      <c r="CM131" s="109"/>
      <c r="CN131" s="109"/>
      <c r="CO131" s="109"/>
      <c r="CP131" s="109"/>
      <c r="CQ131" s="109"/>
      <c r="CR131" s="109"/>
      <c r="CS131" s="109"/>
      <c r="CT131" s="109"/>
      <c r="CU131" s="109"/>
      <c r="CV131" s="109"/>
      <c r="CW131" s="109"/>
      <c r="CX131" s="109"/>
      <c r="CY131" s="109"/>
      <c r="CZ131" s="109"/>
      <c r="DA131" s="109"/>
      <c r="DB131" s="109"/>
      <c r="DC131" s="109"/>
      <c r="DD131" s="109"/>
      <c r="DE131" s="109"/>
      <c r="DF131" s="109"/>
      <c r="DG131" s="109"/>
      <c r="DH131" s="109"/>
      <c r="DI131" s="109"/>
      <c r="DJ131" s="109"/>
      <c r="DK131" s="109"/>
      <c r="DL131" s="109"/>
      <c r="DM131" s="109"/>
      <c r="DN131" s="109"/>
      <c r="DO131" s="109"/>
      <c r="DP131" s="109"/>
      <c r="DQ131" s="109"/>
      <c r="DR131" s="109"/>
      <c r="DS131" s="109"/>
      <c r="DT131" s="109"/>
      <c r="DU131" s="109"/>
      <c r="DV131" s="109"/>
      <c r="DW131" s="109"/>
      <c r="DX131" s="109"/>
      <c r="DY131" s="109"/>
      <c r="DZ131" s="109"/>
      <c r="EA131" s="109"/>
      <c r="EB131" s="109"/>
      <c r="EC131" s="109"/>
      <c r="ED131" s="109"/>
      <c r="EE131" s="109"/>
      <c r="EF131" s="109"/>
      <c r="EG131" s="109"/>
      <c r="EH131" s="109"/>
      <c r="EI131" s="109"/>
      <c r="EJ131" s="109"/>
      <c r="EK131" s="109"/>
      <c r="EL131" s="109"/>
      <c r="EM131" s="109"/>
      <c r="EN131" s="109"/>
      <c r="EO131" s="109"/>
      <c r="EP131" s="109"/>
      <c r="EQ131" s="109"/>
      <c r="ER131" s="109"/>
      <c r="ES131" s="109"/>
      <c r="ET131" s="109"/>
      <c r="EU131" s="109"/>
      <c r="EV131" s="109"/>
      <c r="EW131" s="109"/>
      <c r="EX131" s="109"/>
      <c r="EY131" s="109"/>
      <c r="EZ131" s="109"/>
      <c r="FA131" s="109"/>
      <c r="FB131" s="109"/>
    </row>
    <row r="132" spans="2:158" s="230" customFormat="1" x14ac:dyDescent="0.2">
      <c r="B132" s="231"/>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09"/>
      <c r="BD132" s="109"/>
      <c r="BE132" s="109"/>
      <c r="BF132" s="109"/>
      <c r="BG132" s="109"/>
      <c r="BH132" s="109"/>
      <c r="BI132" s="109"/>
      <c r="BJ132" s="109"/>
      <c r="BK132" s="109"/>
      <c r="BL132" s="109"/>
      <c r="BM132" s="109"/>
      <c r="BN132" s="109"/>
      <c r="BO132" s="109"/>
      <c r="BP132" s="109"/>
      <c r="BQ132" s="109"/>
      <c r="BR132" s="109"/>
      <c r="BS132" s="109"/>
      <c r="BT132" s="109"/>
      <c r="BU132" s="109"/>
      <c r="BV132" s="109"/>
      <c r="BW132" s="109"/>
      <c r="BX132" s="109"/>
      <c r="BY132" s="109"/>
      <c r="BZ132" s="109"/>
      <c r="CA132" s="109"/>
      <c r="CB132" s="109"/>
      <c r="CC132" s="109"/>
      <c r="CD132" s="109"/>
      <c r="CE132" s="109"/>
      <c r="CF132" s="109"/>
      <c r="CG132" s="109"/>
      <c r="CH132" s="109"/>
      <c r="CI132" s="109"/>
      <c r="CJ132" s="109"/>
      <c r="CK132" s="109"/>
      <c r="CL132" s="109"/>
      <c r="CM132" s="109"/>
      <c r="CN132" s="109"/>
      <c r="CO132" s="109"/>
      <c r="CP132" s="109"/>
      <c r="CQ132" s="109"/>
      <c r="CR132" s="109"/>
      <c r="CS132" s="109"/>
      <c r="CT132" s="109"/>
      <c r="CU132" s="109"/>
      <c r="CV132" s="109"/>
      <c r="CW132" s="109"/>
      <c r="CX132" s="109"/>
      <c r="CY132" s="109"/>
      <c r="CZ132" s="109"/>
      <c r="DA132" s="109"/>
      <c r="DB132" s="109"/>
      <c r="DC132" s="109"/>
      <c r="DD132" s="109"/>
      <c r="DE132" s="109"/>
      <c r="DF132" s="109"/>
      <c r="DG132" s="109"/>
      <c r="DH132" s="109"/>
      <c r="DI132" s="109"/>
      <c r="DJ132" s="109"/>
      <c r="DK132" s="109"/>
      <c r="DL132" s="109"/>
      <c r="DM132" s="109"/>
      <c r="DN132" s="109"/>
      <c r="DO132" s="109"/>
      <c r="DP132" s="109"/>
      <c r="DQ132" s="109"/>
      <c r="DR132" s="109"/>
      <c r="DS132" s="109"/>
      <c r="DT132" s="109"/>
      <c r="DU132" s="109"/>
      <c r="DV132" s="109"/>
      <c r="DW132" s="109"/>
      <c r="DX132" s="109"/>
      <c r="DY132" s="109"/>
      <c r="DZ132" s="109"/>
      <c r="EA132" s="109"/>
      <c r="EB132" s="109"/>
      <c r="EC132" s="109"/>
      <c r="ED132" s="109"/>
      <c r="EE132" s="109"/>
      <c r="EF132" s="109"/>
      <c r="EG132" s="109"/>
      <c r="EH132" s="109"/>
      <c r="EI132" s="109"/>
      <c r="EJ132" s="109"/>
      <c r="EK132" s="109"/>
      <c r="EL132" s="109"/>
      <c r="EM132" s="109"/>
      <c r="EN132" s="109"/>
      <c r="EO132" s="109"/>
      <c r="EP132" s="109"/>
      <c r="EQ132" s="109"/>
      <c r="ER132" s="109"/>
      <c r="ES132" s="109"/>
      <c r="ET132" s="109"/>
      <c r="EU132" s="109"/>
      <c r="EV132" s="109"/>
      <c r="EW132" s="109"/>
      <c r="EX132" s="109"/>
      <c r="EY132" s="109"/>
      <c r="EZ132" s="109"/>
      <c r="FA132" s="109"/>
      <c r="FB132" s="109"/>
    </row>
    <row r="133" spans="2:158" s="230" customFormat="1" x14ac:dyDescent="0.2">
      <c r="B133" s="231"/>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109"/>
      <c r="AK133" s="109"/>
      <c r="AL133" s="109"/>
      <c r="AM133" s="109"/>
      <c r="AN133" s="109"/>
      <c r="AO133" s="109"/>
      <c r="AP133" s="109"/>
      <c r="AQ133" s="109"/>
      <c r="AR133" s="109"/>
      <c r="AS133" s="109"/>
      <c r="AT133" s="109"/>
      <c r="AU133" s="109"/>
      <c r="AV133" s="109"/>
      <c r="AW133" s="109"/>
      <c r="AX133" s="109"/>
      <c r="AY133" s="109"/>
      <c r="AZ133" s="109"/>
      <c r="BA133" s="109"/>
      <c r="BB133" s="109"/>
      <c r="BC133" s="109"/>
      <c r="BD133" s="109"/>
      <c r="BE133" s="109"/>
      <c r="BF133" s="109"/>
      <c r="BG133" s="109"/>
      <c r="BH133" s="109"/>
      <c r="BI133" s="109"/>
      <c r="BJ133" s="109"/>
      <c r="BK133" s="109"/>
      <c r="BL133" s="109"/>
      <c r="BM133" s="109"/>
      <c r="BN133" s="109"/>
      <c r="BO133" s="109"/>
      <c r="BP133" s="109"/>
      <c r="BQ133" s="109"/>
      <c r="BR133" s="109"/>
      <c r="BS133" s="109"/>
      <c r="BT133" s="109"/>
      <c r="BU133" s="109"/>
      <c r="BV133" s="109"/>
      <c r="BW133" s="109"/>
      <c r="BX133" s="109"/>
      <c r="BY133" s="109"/>
      <c r="BZ133" s="109"/>
      <c r="CA133" s="109"/>
      <c r="CB133" s="109"/>
      <c r="CC133" s="109"/>
      <c r="CD133" s="109"/>
      <c r="CE133" s="109"/>
      <c r="CF133" s="109"/>
      <c r="CG133" s="109"/>
      <c r="CH133" s="109"/>
      <c r="CI133" s="109"/>
      <c r="CJ133" s="109"/>
      <c r="CK133" s="109"/>
      <c r="CL133" s="109"/>
      <c r="CM133" s="109"/>
      <c r="CN133" s="109"/>
      <c r="CO133" s="109"/>
      <c r="CP133" s="109"/>
      <c r="CQ133" s="109"/>
      <c r="CR133" s="109"/>
      <c r="CS133" s="109"/>
      <c r="CT133" s="109"/>
      <c r="CU133" s="109"/>
      <c r="CV133" s="109"/>
      <c r="CW133" s="109"/>
      <c r="CX133" s="109"/>
      <c r="CY133" s="109"/>
      <c r="CZ133" s="109"/>
      <c r="DA133" s="109"/>
      <c r="DB133" s="109"/>
      <c r="DC133" s="109"/>
      <c r="DD133" s="109"/>
      <c r="DE133" s="109"/>
      <c r="DF133" s="109"/>
      <c r="DG133" s="109"/>
      <c r="DH133" s="109"/>
      <c r="DI133" s="109"/>
      <c r="DJ133" s="109"/>
      <c r="DK133" s="109"/>
      <c r="DL133" s="109"/>
      <c r="DM133" s="109"/>
      <c r="DN133" s="109"/>
      <c r="DO133" s="109"/>
      <c r="DP133" s="109"/>
      <c r="DQ133" s="109"/>
      <c r="DR133" s="109"/>
      <c r="DS133" s="109"/>
      <c r="DT133" s="109"/>
      <c r="DU133" s="109"/>
      <c r="DV133" s="109"/>
      <c r="DW133" s="109"/>
      <c r="DX133" s="109"/>
      <c r="DY133" s="109"/>
      <c r="DZ133" s="109"/>
      <c r="EA133" s="109"/>
      <c r="EB133" s="109"/>
      <c r="EC133" s="109"/>
      <c r="ED133" s="109"/>
      <c r="EE133" s="109"/>
      <c r="EF133" s="109"/>
      <c r="EG133" s="109"/>
      <c r="EH133" s="109"/>
      <c r="EI133" s="109"/>
      <c r="EJ133" s="109"/>
      <c r="EK133" s="109"/>
      <c r="EL133" s="109"/>
      <c r="EM133" s="109"/>
      <c r="EN133" s="109"/>
      <c r="EO133" s="109"/>
      <c r="EP133" s="109"/>
      <c r="EQ133" s="109"/>
      <c r="ER133" s="109"/>
      <c r="ES133" s="109"/>
      <c r="ET133" s="109"/>
      <c r="EU133" s="109"/>
      <c r="EV133" s="109"/>
      <c r="EW133" s="109"/>
      <c r="EX133" s="109"/>
      <c r="EY133" s="109"/>
      <c r="EZ133" s="109"/>
      <c r="FA133" s="109"/>
      <c r="FB133" s="109"/>
    </row>
    <row r="134" spans="2:158" s="230" customFormat="1" x14ac:dyDescent="0.2">
      <c r="B134" s="231"/>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c r="AN134" s="109"/>
      <c r="AO134" s="109"/>
      <c r="AP134" s="109"/>
      <c r="AQ134" s="109"/>
      <c r="AR134" s="109"/>
      <c r="AS134" s="109"/>
      <c r="AT134" s="109"/>
      <c r="AU134" s="109"/>
      <c r="AV134" s="109"/>
      <c r="AW134" s="109"/>
      <c r="AX134" s="109"/>
      <c r="AY134" s="109"/>
      <c r="AZ134" s="109"/>
      <c r="BA134" s="109"/>
      <c r="BB134" s="109"/>
      <c r="BC134" s="109"/>
      <c r="BD134" s="109"/>
      <c r="BE134" s="109"/>
      <c r="BF134" s="109"/>
      <c r="BG134" s="109"/>
      <c r="BH134" s="109"/>
      <c r="BI134" s="109"/>
      <c r="BJ134" s="109"/>
      <c r="BK134" s="109"/>
      <c r="BL134" s="109"/>
      <c r="BM134" s="109"/>
      <c r="BN134" s="109"/>
      <c r="BO134" s="109"/>
      <c r="BP134" s="109"/>
      <c r="BQ134" s="109"/>
      <c r="BR134" s="109"/>
      <c r="BS134" s="109"/>
      <c r="BT134" s="109"/>
      <c r="BU134" s="109"/>
      <c r="BV134" s="109"/>
      <c r="BW134" s="109"/>
      <c r="BX134" s="109"/>
      <c r="BY134" s="109"/>
      <c r="BZ134" s="109"/>
      <c r="CA134" s="109"/>
      <c r="CB134" s="109"/>
      <c r="CC134" s="109"/>
      <c r="CD134" s="109"/>
      <c r="CE134" s="109"/>
      <c r="CF134" s="109"/>
      <c r="CG134" s="109"/>
      <c r="CH134" s="109"/>
      <c r="CI134" s="109"/>
      <c r="CJ134" s="109"/>
      <c r="CK134" s="109"/>
      <c r="CL134" s="109"/>
      <c r="CM134" s="109"/>
      <c r="CN134" s="109"/>
      <c r="CO134" s="109"/>
      <c r="CP134" s="109"/>
      <c r="CQ134" s="109"/>
      <c r="CR134" s="109"/>
      <c r="CS134" s="109"/>
      <c r="CT134" s="109"/>
      <c r="CU134" s="109"/>
      <c r="CV134" s="109"/>
      <c r="CW134" s="109"/>
      <c r="CX134" s="109"/>
      <c r="CY134" s="109"/>
      <c r="CZ134" s="109"/>
      <c r="DA134" s="109"/>
      <c r="DB134" s="109"/>
      <c r="DC134" s="109"/>
      <c r="DD134" s="109"/>
      <c r="DE134" s="109"/>
      <c r="DF134" s="109"/>
      <c r="DG134" s="109"/>
      <c r="DH134" s="109"/>
      <c r="DI134" s="109"/>
      <c r="DJ134" s="109"/>
      <c r="DK134" s="109"/>
      <c r="DL134" s="109"/>
      <c r="DM134" s="109"/>
      <c r="DN134" s="109"/>
      <c r="DO134" s="109"/>
      <c r="DP134" s="109"/>
      <c r="DQ134" s="109"/>
      <c r="DR134" s="109"/>
      <c r="DS134" s="109"/>
      <c r="DT134" s="109"/>
      <c r="DU134" s="109"/>
      <c r="DV134" s="109"/>
      <c r="DW134" s="109"/>
      <c r="DX134" s="109"/>
      <c r="DY134" s="109"/>
      <c r="DZ134" s="109"/>
      <c r="EA134" s="109"/>
      <c r="EB134" s="109"/>
      <c r="EC134" s="109"/>
      <c r="ED134" s="109"/>
      <c r="EE134" s="109"/>
      <c r="EF134" s="109"/>
      <c r="EG134" s="109"/>
      <c r="EH134" s="109"/>
      <c r="EI134" s="109"/>
      <c r="EJ134" s="109"/>
      <c r="EK134" s="109"/>
      <c r="EL134" s="109"/>
      <c r="EM134" s="109"/>
      <c r="EN134" s="109"/>
      <c r="EO134" s="109"/>
      <c r="EP134" s="109"/>
      <c r="EQ134" s="109"/>
      <c r="ER134" s="109"/>
      <c r="ES134" s="109"/>
      <c r="ET134" s="109"/>
      <c r="EU134" s="109"/>
      <c r="EV134" s="109"/>
      <c r="EW134" s="109"/>
      <c r="EX134" s="109"/>
      <c r="EY134" s="109"/>
      <c r="EZ134" s="109"/>
      <c r="FA134" s="109"/>
      <c r="FB134" s="109"/>
    </row>
    <row r="135" spans="2:158" s="230" customFormat="1" x14ac:dyDescent="0.2">
      <c r="B135" s="231"/>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109"/>
      <c r="AY135" s="109"/>
      <c r="AZ135" s="109"/>
      <c r="BA135" s="109"/>
      <c r="BB135" s="109"/>
      <c r="BC135" s="109"/>
      <c r="BD135" s="109"/>
      <c r="BE135" s="109"/>
      <c r="BF135" s="109"/>
      <c r="BG135" s="109"/>
      <c r="BH135" s="109"/>
      <c r="BI135" s="109"/>
      <c r="BJ135" s="109"/>
      <c r="BK135" s="109"/>
      <c r="BL135" s="109"/>
      <c r="BM135" s="109"/>
      <c r="BN135" s="109"/>
      <c r="BO135" s="109"/>
      <c r="BP135" s="109"/>
      <c r="BQ135" s="109"/>
      <c r="BR135" s="109"/>
      <c r="BS135" s="109"/>
      <c r="BT135" s="109"/>
      <c r="BU135" s="109"/>
      <c r="BV135" s="109"/>
      <c r="BW135" s="109"/>
      <c r="BX135" s="109"/>
      <c r="BY135" s="109"/>
      <c r="BZ135" s="109"/>
      <c r="CA135" s="109"/>
      <c r="CB135" s="109"/>
      <c r="CC135" s="109"/>
      <c r="CD135" s="109"/>
      <c r="CE135" s="109"/>
      <c r="CF135" s="109"/>
      <c r="CG135" s="109"/>
      <c r="CH135" s="109"/>
      <c r="CI135" s="109"/>
      <c r="CJ135" s="109"/>
      <c r="CK135" s="109"/>
      <c r="CL135" s="109"/>
      <c r="CM135" s="109"/>
      <c r="CN135" s="109"/>
      <c r="CO135" s="109"/>
      <c r="CP135" s="109"/>
      <c r="CQ135" s="109"/>
      <c r="CR135" s="109"/>
      <c r="CS135" s="109"/>
      <c r="CT135" s="109"/>
      <c r="CU135" s="109"/>
      <c r="CV135" s="109"/>
      <c r="CW135" s="109"/>
      <c r="CX135" s="109"/>
      <c r="CY135" s="109"/>
      <c r="CZ135" s="109"/>
      <c r="DA135" s="109"/>
      <c r="DB135" s="109"/>
      <c r="DC135" s="109"/>
      <c r="DD135" s="109"/>
      <c r="DE135" s="109"/>
      <c r="DF135" s="109"/>
      <c r="DG135" s="109"/>
      <c r="DH135" s="109"/>
      <c r="DI135" s="109"/>
      <c r="DJ135" s="109"/>
      <c r="DK135" s="109"/>
      <c r="DL135" s="109"/>
      <c r="DM135" s="109"/>
      <c r="DN135" s="109"/>
      <c r="DO135" s="109"/>
      <c r="DP135" s="109"/>
      <c r="DQ135" s="109"/>
      <c r="DR135" s="109"/>
      <c r="DS135" s="109"/>
      <c r="DT135" s="109"/>
      <c r="DU135" s="109"/>
      <c r="DV135" s="109"/>
      <c r="DW135" s="109"/>
      <c r="DX135" s="109"/>
      <c r="DY135" s="109"/>
      <c r="DZ135" s="109"/>
      <c r="EA135" s="109"/>
      <c r="EB135" s="109"/>
      <c r="EC135" s="109"/>
      <c r="ED135" s="109"/>
      <c r="EE135" s="109"/>
      <c r="EF135" s="109"/>
      <c r="EG135" s="109"/>
      <c r="EH135" s="109"/>
      <c r="EI135" s="109"/>
      <c r="EJ135" s="109"/>
      <c r="EK135" s="109"/>
      <c r="EL135" s="109"/>
      <c r="EM135" s="109"/>
      <c r="EN135" s="109"/>
      <c r="EO135" s="109"/>
      <c r="EP135" s="109"/>
      <c r="EQ135" s="109"/>
      <c r="ER135" s="109"/>
      <c r="ES135" s="109"/>
      <c r="ET135" s="109"/>
      <c r="EU135" s="109"/>
      <c r="EV135" s="109"/>
      <c r="EW135" s="109"/>
      <c r="EX135" s="109"/>
      <c r="EY135" s="109"/>
      <c r="EZ135" s="109"/>
      <c r="FA135" s="109"/>
      <c r="FB135" s="109"/>
    </row>
    <row r="136" spans="2:158" s="230" customFormat="1" x14ac:dyDescent="0.2">
      <c r="B136" s="231"/>
      <c r="J136" s="109"/>
      <c r="K136" s="109"/>
      <c r="L136" s="109"/>
      <c r="M136" s="109"/>
      <c r="N136" s="109"/>
      <c r="O136" s="109"/>
      <c r="P136" s="109"/>
      <c r="Q136" s="109"/>
      <c r="R136" s="109"/>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109"/>
      <c r="AO136" s="109"/>
      <c r="AP136" s="109"/>
      <c r="AQ136" s="109"/>
      <c r="AR136" s="109"/>
      <c r="AS136" s="109"/>
      <c r="AT136" s="109"/>
      <c r="AU136" s="109"/>
      <c r="AV136" s="109"/>
      <c r="AW136" s="109"/>
      <c r="AX136" s="109"/>
      <c r="AY136" s="109"/>
      <c r="AZ136" s="109"/>
      <c r="BA136" s="109"/>
      <c r="BB136" s="109"/>
      <c r="BC136" s="109"/>
      <c r="BD136" s="109"/>
      <c r="BE136" s="109"/>
      <c r="BF136" s="109"/>
      <c r="BG136" s="109"/>
      <c r="BH136" s="109"/>
      <c r="BI136" s="109"/>
      <c r="BJ136" s="109"/>
      <c r="BK136" s="109"/>
      <c r="BL136" s="109"/>
      <c r="BM136" s="109"/>
      <c r="BN136" s="109"/>
      <c r="BO136" s="109"/>
      <c r="BP136" s="109"/>
      <c r="BQ136" s="109"/>
      <c r="BR136" s="109"/>
      <c r="BS136" s="109"/>
      <c r="BT136" s="109"/>
      <c r="BU136" s="109"/>
      <c r="BV136" s="109"/>
      <c r="BW136" s="109"/>
      <c r="BX136" s="109"/>
      <c r="BY136" s="109"/>
      <c r="BZ136" s="109"/>
      <c r="CA136" s="109"/>
      <c r="CB136" s="109"/>
      <c r="CC136" s="109"/>
      <c r="CD136" s="109"/>
      <c r="CE136" s="109"/>
      <c r="CF136" s="109"/>
      <c r="CG136" s="109"/>
      <c r="CH136" s="109"/>
      <c r="CI136" s="109"/>
      <c r="CJ136" s="109"/>
      <c r="CK136" s="109"/>
      <c r="CL136" s="109"/>
      <c r="CM136" s="109"/>
      <c r="CN136" s="109"/>
      <c r="CO136" s="109"/>
      <c r="CP136" s="109"/>
      <c r="CQ136" s="109"/>
      <c r="CR136" s="109"/>
      <c r="CS136" s="109"/>
      <c r="CT136" s="109"/>
      <c r="CU136" s="109"/>
      <c r="CV136" s="109"/>
      <c r="CW136" s="109"/>
      <c r="CX136" s="109"/>
      <c r="CY136" s="109"/>
      <c r="CZ136" s="109"/>
      <c r="DA136" s="109"/>
      <c r="DB136" s="109"/>
      <c r="DC136" s="109"/>
      <c r="DD136" s="109"/>
      <c r="DE136" s="109"/>
      <c r="DF136" s="109"/>
      <c r="DG136" s="109"/>
      <c r="DH136" s="109"/>
      <c r="DI136" s="109"/>
      <c r="DJ136" s="109"/>
      <c r="DK136" s="109"/>
      <c r="DL136" s="109"/>
      <c r="DM136" s="109"/>
      <c r="DN136" s="109"/>
      <c r="DO136" s="109"/>
      <c r="DP136" s="109"/>
      <c r="DQ136" s="109"/>
      <c r="DR136" s="109"/>
      <c r="DS136" s="109"/>
      <c r="DT136" s="109"/>
      <c r="DU136" s="109"/>
      <c r="DV136" s="109"/>
      <c r="DW136" s="109"/>
      <c r="DX136" s="109"/>
      <c r="DY136" s="109"/>
      <c r="DZ136" s="109"/>
      <c r="EA136" s="109"/>
      <c r="EB136" s="109"/>
      <c r="EC136" s="109"/>
      <c r="ED136" s="109"/>
      <c r="EE136" s="109"/>
      <c r="EF136" s="109"/>
      <c r="EG136" s="109"/>
      <c r="EH136" s="109"/>
      <c r="EI136" s="109"/>
      <c r="EJ136" s="109"/>
      <c r="EK136" s="109"/>
      <c r="EL136" s="109"/>
      <c r="EM136" s="109"/>
      <c r="EN136" s="109"/>
      <c r="EO136" s="109"/>
      <c r="EP136" s="109"/>
      <c r="EQ136" s="109"/>
      <c r="ER136" s="109"/>
      <c r="ES136" s="109"/>
      <c r="ET136" s="109"/>
      <c r="EU136" s="109"/>
      <c r="EV136" s="109"/>
      <c r="EW136" s="109"/>
      <c r="EX136" s="109"/>
      <c r="EY136" s="109"/>
      <c r="EZ136" s="109"/>
      <c r="FA136" s="109"/>
      <c r="FB136" s="109"/>
    </row>
    <row r="137" spans="2:158" s="230" customFormat="1" x14ac:dyDescent="0.2">
      <c r="B137" s="231"/>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c r="AH137" s="109"/>
      <c r="AI137" s="109"/>
      <c r="AJ137" s="109"/>
      <c r="AK137" s="109"/>
      <c r="AL137" s="109"/>
      <c r="AM137" s="109"/>
      <c r="AN137" s="109"/>
      <c r="AO137" s="109"/>
      <c r="AP137" s="109"/>
      <c r="AQ137" s="109"/>
      <c r="AR137" s="109"/>
      <c r="AS137" s="109"/>
      <c r="AT137" s="109"/>
      <c r="AU137" s="109"/>
      <c r="AV137" s="109"/>
      <c r="AW137" s="109"/>
      <c r="AX137" s="109"/>
      <c r="AY137" s="109"/>
      <c r="AZ137" s="109"/>
      <c r="BA137" s="109"/>
      <c r="BB137" s="109"/>
      <c r="BC137" s="109"/>
      <c r="BD137" s="109"/>
      <c r="BE137" s="109"/>
      <c r="BF137" s="109"/>
      <c r="BG137" s="109"/>
      <c r="BH137" s="109"/>
      <c r="BI137" s="109"/>
      <c r="BJ137" s="109"/>
      <c r="BK137" s="109"/>
      <c r="BL137" s="109"/>
      <c r="BM137" s="109"/>
      <c r="BN137" s="109"/>
      <c r="BO137" s="109"/>
      <c r="BP137" s="109"/>
      <c r="BQ137" s="109"/>
      <c r="BR137" s="109"/>
      <c r="BS137" s="109"/>
      <c r="BT137" s="109"/>
      <c r="BU137" s="109"/>
      <c r="BV137" s="109"/>
      <c r="BW137" s="109"/>
      <c r="BX137" s="109"/>
      <c r="BY137" s="109"/>
      <c r="BZ137" s="109"/>
      <c r="CA137" s="109"/>
      <c r="CB137" s="109"/>
      <c r="CC137" s="109"/>
      <c r="CD137" s="109"/>
      <c r="CE137" s="109"/>
      <c r="CF137" s="109"/>
      <c r="CG137" s="109"/>
      <c r="CH137" s="109"/>
      <c r="CI137" s="109"/>
      <c r="CJ137" s="109"/>
      <c r="CK137" s="109"/>
      <c r="CL137" s="109"/>
      <c r="CM137" s="109"/>
      <c r="CN137" s="109"/>
      <c r="CO137" s="109"/>
      <c r="CP137" s="109"/>
      <c r="CQ137" s="109"/>
      <c r="CR137" s="109"/>
      <c r="CS137" s="109"/>
      <c r="CT137" s="109"/>
      <c r="CU137" s="109"/>
      <c r="CV137" s="109"/>
      <c r="CW137" s="109"/>
      <c r="CX137" s="109"/>
      <c r="CY137" s="109"/>
      <c r="CZ137" s="109"/>
      <c r="DA137" s="109"/>
      <c r="DB137" s="109"/>
      <c r="DC137" s="109"/>
      <c r="DD137" s="109"/>
      <c r="DE137" s="109"/>
      <c r="DF137" s="109"/>
      <c r="DG137" s="109"/>
      <c r="DH137" s="109"/>
      <c r="DI137" s="109"/>
      <c r="DJ137" s="109"/>
      <c r="DK137" s="109"/>
      <c r="DL137" s="109"/>
      <c r="DM137" s="109"/>
      <c r="DN137" s="109"/>
      <c r="DO137" s="109"/>
      <c r="DP137" s="109"/>
      <c r="DQ137" s="109"/>
      <c r="DR137" s="109"/>
      <c r="DS137" s="109"/>
      <c r="DT137" s="109"/>
      <c r="DU137" s="109"/>
      <c r="DV137" s="109"/>
      <c r="DW137" s="109"/>
      <c r="DX137" s="109"/>
      <c r="DY137" s="109"/>
      <c r="DZ137" s="109"/>
      <c r="EA137" s="109"/>
      <c r="EB137" s="109"/>
      <c r="EC137" s="109"/>
      <c r="ED137" s="109"/>
      <c r="EE137" s="109"/>
      <c r="EF137" s="109"/>
      <c r="EG137" s="109"/>
      <c r="EH137" s="109"/>
      <c r="EI137" s="109"/>
      <c r="EJ137" s="109"/>
      <c r="EK137" s="109"/>
      <c r="EL137" s="109"/>
      <c r="EM137" s="109"/>
      <c r="EN137" s="109"/>
      <c r="EO137" s="109"/>
      <c r="EP137" s="109"/>
      <c r="EQ137" s="109"/>
      <c r="ER137" s="109"/>
      <c r="ES137" s="109"/>
      <c r="ET137" s="109"/>
      <c r="EU137" s="109"/>
      <c r="EV137" s="109"/>
      <c r="EW137" s="109"/>
      <c r="EX137" s="109"/>
      <c r="EY137" s="109"/>
      <c r="EZ137" s="109"/>
      <c r="FA137" s="109"/>
      <c r="FB137" s="109"/>
    </row>
    <row r="138" spans="2:158" s="230" customFormat="1" x14ac:dyDescent="0.2">
      <c r="B138" s="231"/>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09"/>
      <c r="AM138" s="109"/>
      <c r="AN138" s="109"/>
      <c r="AO138" s="109"/>
      <c r="AP138" s="109"/>
      <c r="AQ138" s="109"/>
      <c r="AR138" s="109"/>
      <c r="AS138" s="109"/>
      <c r="AT138" s="109"/>
      <c r="AU138" s="109"/>
      <c r="AV138" s="109"/>
      <c r="AW138" s="109"/>
      <c r="AX138" s="109"/>
      <c r="AY138" s="109"/>
      <c r="AZ138" s="109"/>
      <c r="BA138" s="109"/>
      <c r="BB138" s="109"/>
      <c r="BC138" s="109"/>
      <c r="BD138" s="109"/>
      <c r="BE138" s="109"/>
      <c r="BF138" s="109"/>
      <c r="BG138" s="109"/>
      <c r="BH138" s="109"/>
      <c r="BI138" s="109"/>
      <c r="BJ138" s="109"/>
      <c r="BK138" s="109"/>
      <c r="BL138" s="109"/>
      <c r="BM138" s="109"/>
      <c r="BN138" s="109"/>
      <c r="BO138" s="109"/>
      <c r="BP138" s="109"/>
      <c r="BQ138" s="109"/>
      <c r="BR138" s="109"/>
      <c r="BS138" s="109"/>
      <c r="BT138" s="109"/>
      <c r="BU138" s="109"/>
      <c r="BV138" s="109"/>
      <c r="BW138" s="109"/>
      <c r="BX138" s="109"/>
      <c r="BY138" s="109"/>
      <c r="BZ138" s="109"/>
      <c r="CA138" s="109"/>
      <c r="CB138" s="109"/>
      <c r="CC138" s="109"/>
      <c r="CD138" s="109"/>
      <c r="CE138" s="109"/>
      <c r="CF138" s="109"/>
      <c r="CG138" s="109"/>
      <c r="CH138" s="109"/>
      <c r="CI138" s="109"/>
      <c r="CJ138" s="109"/>
      <c r="CK138" s="109"/>
      <c r="CL138" s="109"/>
      <c r="CM138" s="109"/>
      <c r="CN138" s="109"/>
      <c r="CO138" s="109"/>
      <c r="CP138" s="109"/>
      <c r="CQ138" s="109"/>
      <c r="CR138" s="109"/>
      <c r="CS138" s="109"/>
      <c r="CT138" s="109"/>
      <c r="CU138" s="109"/>
      <c r="CV138" s="109"/>
      <c r="CW138" s="109"/>
      <c r="CX138" s="109"/>
      <c r="CY138" s="109"/>
      <c r="CZ138" s="109"/>
      <c r="DA138" s="109"/>
      <c r="DB138" s="109"/>
      <c r="DC138" s="109"/>
      <c r="DD138" s="109"/>
      <c r="DE138" s="109"/>
      <c r="DF138" s="109"/>
      <c r="DG138" s="109"/>
      <c r="DH138" s="109"/>
      <c r="DI138" s="109"/>
      <c r="DJ138" s="109"/>
      <c r="DK138" s="109"/>
      <c r="DL138" s="109"/>
      <c r="DM138" s="109"/>
      <c r="DN138" s="109"/>
      <c r="DO138" s="109"/>
      <c r="DP138" s="109"/>
      <c r="DQ138" s="109"/>
      <c r="DR138" s="109"/>
      <c r="DS138" s="109"/>
      <c r="DT138" s="109"/>
      <c r="DU138" s="109"/>
      <c r="DV138" s="109"/>
      <c r="DW138" s="109"/>
      <c r="DX138" s="109"/>
      <c r="DY138" s="109"/>
      <c r="DZ138" s="109"/>
      <c r="EA138" s="109"/>
      <c r="EB138" s="109"/>
      <c r="EC138" s="109"/>
      <c r="ED138" s="109"/>
      <c r="EE138" s="109"/>
      <c r="EF138" s="109"/>
      <c r="EG138" s="109"/>
      <c r="EH138" s="109"/>
      <c r="EI138" s="109"/>
      <c r="EJ138" s="109"/>
      <c r="EK138" s="109"/>
      <c r="EL138" s="109"/>
      <c r="EM138" s="109"/>
      <c r="EN138" s="109"/>
      <c r="EO138" s="109"/>
      <c r="EP138" s="109"/>
      <c r="EQ138" s="109"/>
      <c r="ER138" s="109"/>
      <c r="ES138" s="109"/>
      <c r="ET138" s="109"/>
      <c r="EU138" s="109"/>
      <c r="EV138" s="109"/>
      <c r="EW138" s="109"/>
      <c r="EX138" s="109"/>
      <c r="EY138" s="109"/>
      <c r="EZ138" s="109"/>
      <c r="FA138" s="109"/>
      <c r="FB138" s="109"/>
    </row>
    <row r="139" spans="2:158" s="230" customFormat="1" x14ac:dyDescent="0.2">
      <c r="B139" s="231"/>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09"/>
      <c r="AN139" s="109"/>
      <c r="AO139" s="109"/>
      <c r="AP139" s="109"/>
      <c r="AQ139" s="109"/>
      <c r="AR139" s="109"/>
      <c r="AS139" s="109"/>
      <c r="AT139" s="109"/>
      <c r="AU139" s="109"/>
      <c r="AV139" s="109"/>
      <c r="AW139" s="109"/>
      <c r="AX139" s="109"/>
      <c r="AY139" s="109"/>
      <c r="AZ139" s="109"/>
      <c r="BA139" s="109"/>
      <c r="BB139" s="109"/>
      <c r="BC139" s="109"/>
      <c r="BD139" s="109"/>
      <c r="BE139" s="109"/>
      <c r="BF139" s="109"/>
      <c r="BG139" s="109"/>
      <c r="BH139" s="109"/>
      <c r="BI139" s="109"/>
      <c r="BJ139" s="109"/>
      <c r="BK139" s="109"/>
      <c r="BL139" s="109"/>
      <c r="BM139" s="109"/>
      <c r="BN139" s="109"/>
      <c r="BO139" s="109"/>
      <c r="BP139" s="109"/>
      <c r="BQ139" s="109"/>
      <c r="BR139" s="109"/>
      <c r="BS139" s="109"/>
      <c r="BT139" s="109"/>
      <c r="BU139" s="109"/>
      <c r="BV139" s="109"/>
      <c r="BW139" s="109"/>
      <c r="BX139" s="109"/>
      <c r="BY139" s="109"/>
      <c r="BZ139" s="109"/>
      <c r="CA139" s="109"/>
      <c r="CB139" s="109"/>
      <c r="CC139" s="109"/>
      <c r="CD139" s="109"/>
      <c r="CE139" s="109"/>
      <c r="CF139" s="109"/>
      <c r="CG139" s="109"/>
      <c r="CH139" s="109"/>
      <c r="CI139" s="109"/>
      <c r="CJ139" s="109"/>
      <c r="CK139" s="109"/>
      <c r="CL139" s="109"/>
      <c r="CM139" s="109"/>
      <c r="CN139" s="109"/>
      <c r="CO139" s="109"/>
      <c r="CP139" s="109"/>
      <c r="CQ139" s="109"/>
      <c r="CR139" s="109"/>
      <c r="CS139" s="109"/>
      <c r="CT139" s="109"/>
      <c r="CU139" s="109"/>
      <c r="CV139" s="109"/>
      <c r="CW139" s="109"/>
      <c r="CX139" s="109"/>
      <c r="CY139" s="109"/>
      <c r="CZ139" s="109"/>
      <c r="DA139" s="109"/>
      <c r="DB139" s="109"/>
      <c r="DC139" s="109"/>
      <c r="DD139" s="109"/>
      <c r="DE139" s="109"/>
      <c r="DF139" s="109"/>
      <c r="DG139" s="109"/>
      <c r="DH139" s="109"/>
      <c r="DI139" s="109"/>
      <c r="DJ139" s="109"/>
      <c r="DK139" s="109"/>
      <c r="DL139" s="109"/>
      <c r="DM139" s="109"/>
      <c r="DN139" s="109"/>
      <c r="DO139" s="109"/>
      <c r="DP139" s="109"/>
      <c r="DQ139" s="109"/>
      <c r="DR139" s="109"/>
      <c r="DS139" s="109"/>
      <c r="DT139" s="109"/>
      <c r="DU139" s="109"/>
      <c r="DV139" s="109"/>
      <c r="DW139" s="109"/>
      <c r="DX139" s="109"/>
      <c r="DY139" s="109"/>
      <c r="DZ139" s="109"/>
      <c r="EA139" s="109"/>
      <c r="EB139" s="109"/>
      <c r="EC139" s="109"/>
      <c r="ED139" s="109"/>
      <c r="EE139" s="109"/>
      <c r="EF139" s="109"/>
      <c r="EG139" s="109"/>
      <c r="EH139" s="109"/>
      <c r="EI139" s="109"/>
      <c r="EJ139" s="109"/>
      <c r="EK139" s="109"/>
      <c r="EL139" s="109"/>
      <c r="EM139" s="109"/>
      <c r="EN139" s="109"/>
      <c r="EO139" s="109"/>
      <c r="EP139" s="109"/>
      <c r="EQ139" s="109"/>
      <c r="ER139" s="109"/>
      <c r="ES139" s="109"/>
      <c r="ET139" s="109"/>
      <c r="EU139" s="109"/>
      <c r="EV139" s="109"/>
      <c r="EW139" s="109"/>
      <c r="EX139" s="109"/>
      <c r="EY139" s="109"/>
      <c r="EZ139" s="109"/>
      <c r="FA139" s="109"/>
      <c r="FB139" s="109"/>
    </row>
    <row r="140" spans="2:158" s="230" customFormat="1" x14ac:dyDescent="0.2">
      <c r="B140" s="231"/>
      <c r="J140" s="109"/>
      <c r="K140" s="109"/>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c r="AG140" s="109"/>
      <c r="AH140" s="109"/>
      <c r="AI140" s="109"/>
      <c r="AJ140" s="109"/>
      <c r="AK140" s="109"/>
      <c r="AL140" s="109"/>
      <c r="AM140" s="109"/>
      <c r="AN140" s="109"/>
      <c r="AO140" s="109"/>
      <c r="AP140" s="109"/>
      <c r="AQ140" s="109"/>
      <c r="AR140" s="109"/>
      <c r="AS140" s="109"/>
      <c r="AT140" s="109"/>
      <c r="AU140" s="109"/>
      <c r="AV140" s="109"/>
      <c r="AW140" s="109"/>
      <c r="AX140" s="109"/>
      <c r="AY140" s="109"/>
      <c r="AZ140" s="109"/>
      <c r="BA140" s="109"/>
      <c r="BB140" s="109"/>
      <c r="BC140" s="109"/>
      <c r="BD140" s="109"/>
      <c r="BE140" s="109"/>
      <c r="BF140" s="109"/>
      <c r="BG140" s="109"/>
      <c r="BH140" s="109"/>
      <c r="BI140" s="109"/>
      <c r="BJ140" s="109"/>
      <c r="BK140" s="109"/>
      <c r="BL140" s="109"/>
      <c r="BM140" s="109"/>
      <c r="BN140" s="109"/>
      <c r="BO140" s="109"/>
      <c r="BP140" s="109"/>
      <c r="BQ140" s="109"/>
      <c r="BR140" s="109"/>
      <c r="BS140" s="109"/>
      <c r="BT140" s="109"/>
      <c r="BU140" s="109"/>
      <c r="BV140" s="109"/>
      <c r="BW140" s="109"/>
      <c r="BX140" s="109"/>
      <c r="BY140" s="109"/>
      <c r="BZ140" s="109"/>
      <c r="CA140" s="109"/>
      <c r="CB140" s="109"/>
      <c r="CC140" s="109"/>
      <c r="CD140" s="109"/>
      <c r="CE140" s="109"/>
      <c r="CF140" s="109"/>
      <c r="CG140" s="109"/>
      <c r="CH140" s="109"/>
      <c r="CI140" s="109"/>
      <c r="CJ140" s="109"/>
      <c r="CK140" s="109"/>
      <c r="CL140" s="109"/>
      <c r="CM140" s="109"/>
      <c r="CN140" s="109"/>
      <c r="CO140" s="109"/>
      <c r="CP140" s="109"/>
      <c r="CQ140" s="109"/>
      <c r="CR140" s="109"/>
      <c r="CS140" s="109"/>
      <c r="CT140" s="109"/>
      <c r="CU140" s="109"/>
      <c r="CV140" s="109"/>
      <c r="CW140" s="109"/>
      <c r="CX140" s="109"/>
      <c r="CY140" s="109"/>
      <c r="CZ140" s="109"/>
      <c r="DA140" s="109"/>
      <c r="DB140" s="109"/>
      <c r="DC140" s="109"/>
      <c r="DD140" s="109"/>
      <c r="DE140" s="109"/>
      <c r="DF140" s="109"/>
      <c r="DG140" s="109"/>
      <c r="DH140" s="109"/>
      <c r="DI140" s="109"/>
      <c r="DJ140" s="109"/>
      <c r="DK140" s="109"/>
      <c r="DL140" s="109"/>
      <c r="DM140" s="109"/>
      <c r="DN140" s="109"/>
      <c r="DO140" s="109"/>
      <c r="DP140" s="109"/>
      <c r="DQ140" s="109"/>
      <c r="DR140" s="109"/>
      <c r="DS140" s="109"/>
      <c r="DT140" s="109"/>
      <c r="DU140" s="109"/>
      <c r="DV140" s="109"/>
      <c r="DW140" s="109"/>
      <c r="DX140" s="109"/>
      <c r="DY140" s="109"/>
      <c r="DZ140" s="109"/>
      <c r="EA140" s="109"/>
      <c r="EB140" s="109"/>
      <c r="EC140" s="109"/>
      <c r="ED140" s="109"/>
      <c r="EE140" s="109"/>
      <c r="EF140" s="109"/>
      <c r="EG140" s="109"/>
      <c r="EH140" s="109"/>
      <c r="EI140" s="109"/>
      <c r="EJ140" s="109"/>
      <c r="EK140" s="109"/>
      <c r="EL140" s="109"/>
      <c r="EM140" s="109"/>
      <c r="EN140" s="109"/>
      <c r="EO140" s="109"/>
      <c r="EP140" s="109"/>
      <c r="EQ140" s="109"/>
      <c r="ER140" s="109"/>
      <c r="ES140" s="109"/>
      <c r="ET140" s="109"/>
      <c r="EU140" s="109"/>
      <c r="EV140" s="109"/>
      <c r="EW140" s="109"/>
      <c r="EX140" s="109"/>
      <c r="EY140" s="109"/>
      <c r="EZ140" s="109"/>
      <c r="FA140" s="109"/>
      <c r="FB140" s="109"/>
    </row>
    <row r="141" spans="2:158" s="230" customFormat="1" x14ac:dyDescent="0.2">
      <c r="B141" s="231"/>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09"/>
      <c r="AY141" s="109"/>
      <c r="AZ141" s="109"/>
      <c r="BA141" s="109"/>
      <c r="BB141" s="109"/>
      <c r="BC141" s="109"/>
      <c r="BD141" s="109"/>
      <c r="BE141" s="109"/>
      <c r="BF141" s="109"/>
      <c r="BG141" s="109"/>
      <c r="BH141" s="109"/>
      <c r="BI141" s="109"/>
      <c r="BJ141" s="109"/>
      <c r="BK141" s="109"/>
      <c r="BL141" s="109"/>
      <c r="BM141" s="109"/>
      <c r="BN141" s="109"/>
      <c r="BO141" s="109"/>
      <c r="BP141" s="109"/>
      <c r="BQ141" s="109"/>
      <c r="BR141" s="109"/>
      <c r="BS141" s="109"/>
      <c r="BT141" s="109"/>
      <c r="BU141" s="109"/>
      <c r="BV141" s="109"/>
      <c r="BW141" s="109"/>
      <c r="BX141" s="109"/>
      <c r="BY141" s="109"/>
      <c r="BZ141" s="109"/>
      <c r="CA141" s="109"/>
      <c r="CB141" s="109"/>
      <c r="CC141" s="109"/>
      <c r="CD141" s="109"/>
      <c r="CE141" s="109"/>
      <c r="CF141" s="109"/>
      <c r="CG141" s="109"/>
      <c r="CH141" s="109"/>
      <c r="CI141" s="109"/>
      <c r="CJ141" s="109"/>
      <c r="CK141" s="109"/>
      <c r="CL141" s="109"/>
      <c r="CM141" s="109"/>
      <c r="CN141" s="109"/>
      <c r="CO141" s="109"/>
      <c r="CP141" s="109"/>
      <c r="CQ141" s="109"/>
      <c r="CR141" s="109"/>
      <c r="CS141" s="109"/>
      <c r="CT141" s="109"/>
      <c r="CU141" s="109"/>
      <c r="CV141" s="109"/>
      <c r="CW141" s="109"/>
      <c r="CX141" s="109"/>
      <c r="CY141" s="109"/>
      <c r="CZ141" s="109"/>
      <c r="DA141" s="109"/>
      <c r="DB141" s="109"/>
      <c r="DC141" s="109"/>
      <c r="DD141" s="109"/>
      <c r="DE141" s="109"/>
      <c r="DF141" s="109"/>
      <c r="DG141" s="109"/>
      <c r="DH141" s="109"/>
      <c r="DI141" s="109"/>
      <c r="DJ141" s="109"/>
      <c r="DK141" s="109"/>
      <c r="DL141" s="109"/>
      <c r="DM141" s="109"/>
      <c r="DN141" s="109"/>
      <c r="DO141" s="109"/>
      <c r="DP141" s="109"/>
      <c r="DQ141" s="109"/>
      <c r="DR141" s="109"/>
      <c r="DS141" s="109"/>
      <c r="DT141" s="109"/>
      <c r="DU141" s="109"/>
      <c r="DV141" s="109"/>
      <c r="DW141" s="109"/>
      <c r="DX141" s="109"/>
      <c r="DY141" s="109"/>
      <c r="DZ141" s="109"/>
      <c r="EA141" s="109"/>
      <c r="EB141" s="109"/>
      <c r="EC141" s="109"/>
      <c r="ED141" s="109"/>
      <c r="EE141" s="109"/>
      <c r="EF141" s="109"/>
      <c r="EG141" s="109"/>
      <c r="EH141" s="109"/>
      <c r="EI141" s="109"/>
      <c r="EJ141" s="109"/>
      <c r="EK141" s="109"/>
      <c r="EL141" s="109"/>
      <c r="EM141" s="109"/>
      <c r="EN141" s="109"/>
      <c r="EO141" s="109"/>
      <c r="EP141" s="109"/>
      <c r="EQ141" s="109"/>
      <c r="ER141" s="109"/>
      <c r="ES141" s="109"/>
      <c r="ET141" s="109"/>
      <c r="EU141" s="109"/>
      <c r="EV141" s="109"/>
      <c r="EW141" s="109"/>
      <c r="EX141" s="109"/>
      <c r="EY141" s="109"/>
      <c r="EZ141" s="109"/>
      <c r="FA141" s="109"/>
      <c r="FB141" s="109"/>
    </row>
    <row r="142" spans="2:158" s="230" customFormat="1" x14ac:dyDescent="0.2">
      <c r="B142" s="231"/>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109"/>
      <c r="AO142" s="109"/>
      <c r="AP142" s="109"/>
      <c r="AQ142" s="109"/>
      <c r="AR142" s="109"/>
      <c r="AS142" s="109"/>
      <c r="AT142" s="109"/>
      <c r="AU142" s="109"/>
      <c r="AV142" s="109"/>
      <c r="AW142" s="109"/>
      <c r="AX142" s="109"/>
      <c r="AY142" s="109"/>
      <c r="AZ142" s="109"/>
      <c r="BA142" s="109"/>
      <c r="BB142" s="109"/>
      <c r="BC142" s="109"/>
      <c r="BD142" s="109"/>
      <c r="BE142" s="109"/>
      <c r="BF142" s="109"/>
      <c r="BG142" s="109"/>
      <c r="BH142" s="109"/>
      <c r="BI142" s="109"/>
      <c r="BJ142" s="109"/>
      <c r="BK142" s="109"/>
      <c r="BL142" s="109"/>
      <c r="BM142" s="109"/>
      <c r="BN142" s="109"/>
      <c r="BO142" s="109"/>
      <c r="BP142" s="109"/>
      <c r="BQ142" s="109"/>
      <c r="BR142" s="109"/>
      <c r="BS142" s="109"/>
      <c r="BT142" s="109"/>
      <c r="BU142" s="109"/>
      <c r="BV142" s="109"/>
      <c r="BW142" s="109"/>
      <c r="BX142" s="109"/>
      <c r="BY142" s="109"/>
      <c r="BZ142" s="109"/>
      <c r="CA142" s="109"/>
      <c r="CB142" s="109"/>
      <c r="CC142" s="109"/>
      <c r="CD142" s="109"/>
      <c r="CE142" s="109"/>
      <c r="CF142" s="109"/>
      <c r="CG142" s="109"/>
      <c r="CH142" s="109"/>
      <c r="CI142" s="109"/>
      <c r="CJ142" s="109"/>
      <c r="CK142" s="109"/>
      <c r="CL142" s="109"/>
      <c r="CM142" s="109"/>
      <c r="CN142" s="109"/>
      <c r="CO142" s="109"/>
      <c r="CP142" s="109"/>
      <c r="CQ142" s="109"/>
      <c r="CR142" s="109"/>
      <c r="CS142" s="109"/>
      <c r="CT142" s="109"/>
      <c r="CU142" s="109"/>
      <c r="CV142" s="109"/>
      <c r="CW142" s="109"/>
      <c r="CX142" s="109"/>
      <c r="CY142" s="109"/>
      <c r="CZ142" s="109"/>
      <c r="DA142" s="109"/>
      <c r="DB142" s="109"/>
      <c r="DC142" s="109"/>
      <c r="DD142" s="109"/>
      <c r="DE142" s="109"/>
      <c r="DF142" s="109"/>
      <c r="DG142" s="109"/>
      <c r="DH142" s="109"/>
      <c r="DI142" s="109"/>
      <c r="DJ142" s="109"/>
      <c r="DK142" s="109"/>
      <c r="DL142" s="109"/>
      <c r="DM142" s="109"/>
      <c r="DN142" s="109"/>
      <c r="DO142" s="109"/>
      <c r="DP142" s="109"/>
      <c r="DQ142" s="109"/>
      <c r="DR142" s="109"/>
      <c r="DS142" s="109"/>
      <c r="DT142" s="109"/>
      <c r="DU142" s="109"/>
      <c r="DV142" s="109"/>
      <c r="DW142" s="109"/>
      <c r="DX142" s="109"/>
      <c r="DY142" s="109"/>
      <c r="DZ142" s="109"/>
      <c r="EA142" s="109"/>
      <c r="EB142" s="109"/>
      <c r="EC142" s="109"/>
      <c r="ED142" s="109"/>
      <c r="EE142" s="109"/>
      <c r="EF142" s="109"/>
      <c r="EG142" s="109"/>
      <c r="EH142" s="109"/>
      <c r="EI142" s="109"/>
      <c r="EJ142" s="109"/>
      <c r="EK142" s="109"/>
      <c r="EL142" s="109"/>
      <c r="EM142" s="109"/>
      <c r="EN142" s="109"/>
      <c r="EO142" s="109"/>
      <c r="EP142" s="109"/>
      <c r="EQ142" s="109"/>
      <c r="ER142" s="109"/>
      <c r="ES142" s="109"/>
      <c r="ET142" s="109"/>
      <c r="EU142" s="109"/>
      <c r="EV142" s="109"/>
      <c r="EW142" s="109"/>
      <c r="EX142" s="109"/>
      <c r="EY142" s="109"/>
      <c r="EZ142" s="109"/>
      <c r="FA142" s="109"/>
      <c r="FB142" s="109"/>
    </row>
    <row r="143" spans="2:158" s="230" customFormat="1" x14ac:dyDescent="0.2">
      <c r="B143" s="231"/>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c r="AH143" s="109"/>
      <c r="AI143" s="109"/>
      <c r="AJ143" s="109"/>
      <c r="AK143" s="109"/>
      <c r="AL143" s="109"/>
      <c r="AM143" s="109"/>
      <c r="AN143" s="109"/>
      <c r="AO143" s="109"/>
      <c r="AP143" s="109"/>
      <c r="AQ143" s="109"/>
      <c r="AR143" s="109"/>
      <c r="AS143" s="109"/>
      <c r="AT143" s="109"/>
      <c r="AU143" s="109"/>
      <c r="AV143" s="109"/>
      <c r="AW143" s="109"/>
      <c r="AX143" s="109"/>
      <c r="AY143" s="109"/>
      <c r="AZ143" s="109"/>
      <c r="BA143" s="109"/>
      <c r="BB143" s="109"/>
      <c r="BC143" s="109"/>
      <c r="BD143" s="109"/>
      <c r="BE143" s="109"/>
      <c r="BF143" s="109"/>
      <c r="BG143" s="109"/>
      <c r="BH143" s="109"/>
      <c r="BI143" s="109"/>
      <c r="BJ143" s="109"/>
      <c r="BK143" s="109"/>
      <c r="BL143" s="109"/>
      <c r="BM143" s="109"/>
      <c r="BN143" s="109"/>
      <c r="BO143" s="109"/>
      <c r="BP143" s="109"/>
      <c r="BQ143" s="109"/>
      <c r="BR143" s="109"/>
      <c r="BS143" s="109"/>
      <c r="BT143" s="109"/>
      <c r="BU143" s="109"/>
      <c r="BV143" s="109"/>
      <c r="BW143" s="109"/>
      <c r="BX143" s="109"/>
      <c r="BY143" s="109"/>
      <c r="BZ143" s="109"/>
      <c r="CA143" s="109"/>
      <c r="CB143" s="109"/>
      <c r="CC143" s="109"/>
      <c r="CD143" s="109"/>
      <c r="CE143" s="109"/>
      <c r="CF143" s="109"/>
      <c r="CG143" s="109"/>
      <c r="CH143" s="109"/>
      <c r="CI143" s="109"/>
      <c r="CJ143" s="109"/>
      <c r="CK143" s="109"/>
      <c r="CL143" s="109"/>
      <c r="CM143" s="109"/>
      <c r="CN143" s="109"/>
      <c r="CO143" s="109"/>
      <c r="CP143" s="109"/>
      <c r="CQ143" s="109"/>
      <c r="CR143" s="109"/>
      <c r="CS143" s="109"/>
      <c r="CT143" s="109"/>
      <c r="CU143" s="109"/>
      <c r="CV143" s="109"/>
      <c r="CW143" s="109"/>
      <c r="CX143" s="109"/>
      <c r="CY143" s="109"/>
      <c r="CZ143" s="109"/>
      <c r="DA143" s="109"/>
      <c r="DB143" s="109"/>
      <c r="DC143" s="109"/>
      <c r="DD143" s="109"/>
      <c r="DE143" s="109"/>
      <c r="DF143" s="109"/>
      <c r="DG143" s="109"/>
      <c r="DH143" s="109"/>
      <c r="DI143" s="109"/>
      <c r="DJ143" s="109"/>
      <c r="DK143" s="109"/>
      <c r="DL143" s="109"/>
      <c r="DM143" s="109"/>
      <c r="DN143" s="109"/>
      <c r="DO143" s="109"/>
      <c r="DP143" s="109"/>
      <c r="DQ143" s="109"/>
      <c r="DR143" s="109"/>
      <c r="DS143" s="109"/>
      <c r="DT143" s="109"/>
      <c r="DU143" s="109"/>
      <c r="DV143" s="109"/>
      <c r="DW143" s="109"/>
      <c r="DX143" s="109"/>
      <c r="DY143" s="109"/>
      <c r="DZ143" s="109"/>
      <c r="EA143" s="109"/>
      <c r="EB143" s="109"/>
      <c r="EC143" s="109"/>
      <c r="ED143" s="109"/>
      <c r="EE143" s="109"/>
      <c r="EF143" s="109"/>
      <c r="EG143" s="109"/>
      <c r="EH143" s="109"/>
      <c r="EI143" s="109"/>
      <c r="EJ143" s="109"/>
      <c r="EK143" s="109"/>
      <c r="EL143" s="109"/>
      <c r="EM143" s="109"/>
      <c r="EN143" s="109"/>
      <c r="EO143" s="109"/>
      <c r="EP143" s="109"/>
      <c r="EQ143" s="109"/>
      <c r="ER143" s="109"/>
      <c r="ES143" s="109"/>
      <c r="ET143" s="109"/>
      <c r="EU143" s="109"/>
      <c r="EV143" s="109"/>
      <c r="EW143" s="109"/>
      <c r="EX143" s="109"/>
      <c r="EY143" s="109"/>
      <c r="EZ143" s="109"/>
      <c r="FA143" s="109"/>
      <c r="FB143" s="109"/>
    </row>
    <row r="144" spans="2:158" s="230" customFormat="1" x14ac:dyDescent="0.2">
      <c r="B144" s="231"/>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09"/>
      <c r="AI144" s="109"/>
      <c r="AJ144" s="109"/>
      <c r="AK144" s="109"/>
      <c r="AL144" s="109"/>
      <c r="AM144" s="109"/>
      <c r="AN144" s="109"/>
      <c r="AO144" s="109"/>
      <c r="AP144" s="109"/>
      <c r="AQ144" s="109"/>
      <c r="AR144" s="109"/>
      <c r="AS144" s="109"/>
      <c r="AT144" s="109"/>
      <c r="AU144" s="109"/>
      <c r="AV144" s="109"/>
      <c r="AW144" s="109"/>
      <c r="AX144" s="109"/>
      <c r="AY144" s="109"/>
      <c r="AZ144" s="109"/>
      <c r="BA144" s="109"/>
      <c r="BB144" s="109"/>
      <c r="BC144" s="109"/>
      <c r="BD144" s="109"/>
      <c r="BE144" s="109"/>
      <c r="BF144" s="109"/>
      <c r="BG144" s="109"/>
      <c r="BH144" s="109"/>
      <c r="BI144" s="109"/>
      <c r="BJ144" s="109"/>
      <c r="BK144" s="109"/>
      <c r="BL144" s="109"/>
      <c r="BM144" s="109"/>
      <c r="BN144" s="109"/>
      <c r="BO144" s="109"/>
      <c r="BP144" s="109"/>
      <c r="BQ144" s="109"/>
      <c r="BR144" s="109"/>
      <c r="BS144" s="109"/>
      <c r="BT144" s="109"/>
      <c r="BU144" s="109"/>
      <c r="BV144" s="109"/>
      <c r="BW144" s="109"/>
      <c r="BX144" s="109"/>
      <c r="BY144" s="109"/>
      <c r="BZ144" s="109"/>
      <c r="CA144" s="109"/>
      <c r="CB144" s="109"/>
      <c r="CC144" s="109"/>
      <c r="CD144" s="109"/>
      <c r="CE144" s="109"/>
      <c r="CF144" s="109"/>
      <c r="CG144" s="109"/>
      <c r="CH144" s="109"/>
      <c r="CI144" s="109"/>
      <c r="CJ144" s="109"/>
      <c r="CK144" s="109"/>
      <c r="CL144" s="109"/>
      <c r="CM144" s="109"/>
      <c r="CN144" s="109"/>
      <c r="CO144" s="109"/>
      <c r="CP144" s="109"/>
      <c r="CQ144" s="109"/>
      <c r="CR144" s="109"/>
      <c r="CS144" s="109"/>
      <c r="CT144" s="109"/>
      <c r="CU144" s="109"/>
      <c r="CV144" s="109"/>
      <c r="CW144" s="109"/>
      <c r="CX144" s="109"/>
      <c r="CY144" s="109"/>
      <c r="CZ144" s="109"/>
      <c r="DA144" s="109"/>
      <c r="DB144" s="109"/>
      <c r="DC144" s="109"/>
      <c r="DD144" s="109"/>
      <c r="DE144" s="109"/>
      <c r="DF144" s="109"/>
      <c r="DG144" s="109"/>
      <c r="DH144" s="109"/>
      <c r="DI144" s="109"/>
      <c r="DJ144" s="109"/>
      <c r="DK144" s="109"/>
      <c r="DL144" s="109"/>
      <c r="DM144" s="109"/>
      <c r="DN144" s="109"/>
      <c r="DO144" s="109"/>
      <c r="DP144" s="109"/>
      <c r="DQ144" s="109"/>
      <c r="DR144" s="109"/>
      <c r="DS144" s="109"/>
      <c r="DT144" s="109"/>
      <c r="DU144" s="109"/>
      <c r="DV144" s="109"/>
      <c r="DW144" s="109"/>
      <c r="DX144" s="109"/>
      <c r="DY144" s="109"/>
      <c r="DZ144" s="109"/>
      <c r="EA144" s="109"/>
      <c r="EB144" s="109"/>
      <c r="EC144" s="109"/>
      <c r="ED144" s="109"/>
      <c r="EE144" s="109"/>
      <c r="EF144" s="109"/>
      <c r="EG144" s="109"/>
      <c r="EH144" s="109"/>
      <c r="EI144" s="109"/>
      <c r="EJ144" s="109"/>
      <c r="EK144" s="109"/>
      <c r="EL144" s="109"/>
      <c r="EM144" s="109"/>
      <c r="EN144" s="109"/>
      <c r="EO144" s="109"/>
      <c r="EP144" s="109"/>
      <c r="EQ144" s="109"/>
      <c r="ER144" s="109"/>
      <c r="ES144" s="109"/>
      <c r="ET144" s="109"/>
      <c r="EU144" s="109"/>
      <c r="EV144" s="109"/>
      <c r="EW144" s="109"/>
      <c r="EX144" s="109"/>
      <c r="EY144" s="109"/>
      <c r="EZ144" s="109"/>
      <c r="FA144" s="109"/>
      <c r="FB144" s="109"/>
    </row>
    <row r="145" spans="2:158" s="230" customFormat="1" x14ac:dyDescent="0.2">
      <c r="B145" s="231"/>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c r="AG145" s="109"/>
      <c r="AH145" s="109"/>
      <c r="AI145" s="109"/>
      <c r="AJ145" s="109"/>
      <c r="AK145" s="109"/>
      <c r="AL145" s="109"/>
      <c r="AM145" s="109"/>
      <c r="AN145" s="109"/>
      <c r="AO145" s="109"/>
      <c r="AP145" s="109"/>
      <c r="AQ145" s="109"/>
      <c r="AR145" s="109"/>
      <c r="AS145" s="109"/>
      <c r="AT145" s="109"/>
      <c r="AU145" s="109"/>
      <c r="AV145" s="109"/>
      <c r="AW145" s="109"/>
      <c r="AX145" s="109"/>
      <c r="AY145" s="109"/>
      <c r="AZ145" s="109"/>
      <c r="BA145" s="109"/>
      <c r="BB145" s="109"/>
      <c r="BC145" s="109"/>
      <c r="BD145" s="109"/>
      <c r="BE145" s="109"/>
      <c r="BF145" s="109"/>
      <c r="BG145" s="109"/>
      <c r="BH145" s="109"/>
      <c r="BI145" s="109"/>
      <c r="BJ145" s="109"/>
      <c r="BK145" s="109"/>
      <c r="BL145" s="109"/>
      <c r="BM145" s="109"/>
      <c r="BN145" s="109"/>
      <c r="BO145" s="109"/>
      <c r="BP145" s="109"/>
      <c r="BQ145" s="109"/>
      <c r="BR145" s="109"/>
      <c r="BS145" s="109"/>
      <c r="BT145" s="109"/>
      <c r="BU145" s="109"/>
      <c r="BV145" s="109"/>
      <c r="BW145" s="109"/>
      <c r="BX145" s="109"/>
      <c r="BY145" s="109"/>
      <c r="BZ145" s="109"/>
      <c r="CA145" s="109"/>
      <c r="CB145" s="109"/>
      <c r="CC145" s="109"/>
      <c r="CD145" s="109"/>
      <c r="CE145" s="109"/>
      <c r="CF145" s="109"/>
      <c r="CG145" s="109"/>
      <c r="CH145" s="109"/>
      <c r="CI145" s="109"/>
      <c r="CJ145" s="109"/>
      <c r="CK145" s="109"/>
      <c r="CL145" s="109"/>
      <c r="CM145" s="109"/>
      <c r="CN145" s="109"/>
      <c r="CO145" s="109"/>
      <c r="CP145" s="109"/>
      <c r="CQ145" s="109"/>
      <c r="CR145" s="109"/>
      <c r="CS145" s="109"/>
      <c r="CT145" s="109"/>
      <c r="CU145" s="109"/>
      <c r="CV145" s="109"/>
      <c r="CW145" s="109"/>
      <c r="CX145" s="109"/>
      <c r="CY145" s="109"/>
      <c r="CZ145" s="109"/>
      <c r="DA145" s="109"/>
      <c r="DB145" s="109"/>
      <c r="DC145" s="109"/>
      <c r="DD145" s="109"/>
      <c r="DE145" s="109"/>
      <c r="DF145" s="109"/>
      <c r="DG145" s="109"/>
      <c r="DH145" s="109"/>
      <c r="DI145" s="109"/>
      <c r="DJ145" s="109"/>
      <c r="DK145" s="109"/>
      <c r="DL145" s="109"/>
      <c r="DM145" s="109"/>
      <c r="DN145" s="109"/>
      <c r="DO145" s="109"/>
      <c r="DP145" s="109"/>
      <c r="DQ145" s="109"/>
      <c r="DR145" s="109"/>
      <c r="DS145" s="109"/>
      <c r="DT145" s="109"/>
      <c r="DU145" s="109"/>
      <c r="DV145" s="109"/>
      <c r="DW145" s="109"/>
      <c r="DX145" s="109"/>
      <c r="DY145" s="109"/>
      <c r="DZ145" s="109"/>
      <c r="EA145" s="109"/>
      <c r="EB145" s="109"/>
      <c r="EC145" s="109"/>
      <c r="ED145" s="109"/>
      <c r="EE145" s="109"/>
      <c r="EF145" s="109"/>
      <c r="EG145" s="109"/>
      <c r="EH145" s="109"/>
      <c r="EI145" s="109"/>
      <c r="EJ145" s="109"/>
      <c r="EK145" s="109"/>
      <c r="EL145" s="109"/>
      <c r="EM145" s="109"/>
      <c r="EN145" s="109"/>
      <c r="EO145" s="109"/>
      <c r="EP145" s="109"/>
      <c r="EQ145" s="109"/>
      <c r="ER145" s="109"/>
      <c r="ES145" s="109"/>
      <c r="ET145" s="109"/>
      <c r="EU145" s="109"/>
      <c r="EV145" s="109"/>
      <c r="EW145" s="109"/>
      <c r="EX145" s="109"/>
      <c r="EY145" s="109"/>
      <c r="EZ145" s="109"/>
      <c r="FA145" s="109"/>
      <c r="FB145" s="109"/>
    </row>
    <row r="146" spans="2:158" s="230" customFormat="1" x14ac:dyDescent="0.2">
      <c r="B146" s="231"/>
      <c r="J146" s="109"/>
      <c r="K146" s="109"/>
      <c r="L146" s="109"/>
      <c r="M146" s="109"/>
      <c r="N146" s="109"/>
      <c r="O146" s="109"/>
      <c r="P146" s="109"/>
      <c r="Q146" s="109"/>
      <c r="R146" s="109"/>
      <c r="S146" s="109"/>
      <c r="T146" s="109"/>
      <c r="U146" s="109"/>
      <c r="V146" s="109"/>
      <c r="W146" s="109"/>
      <c r="X146" s="109"/>
      <c r="Y146" s="109"/>
      <c r="Z146" s="109"/>
      <c r="AA146" s="109"/>
      <c r="AB146" s="109"/>
      <c r="AC146" s="109"/>
      <c r="AD146" s="109"/>
      <c r="AE146" s="109"/>
      <c r="AF146" s="109"/>
      <c r="AG146" s="109"/>
      <c r="AH146" s="109"/>
      <c r="AI146" s="109"/>
      <c r="AJ146" s="109"/>
      <c r="AK146" s="109"/>
      <c r="AL146" s="109"/>
      <c r="AM146" s="109"/>
      <c r="AN146" s="109"/>
      <c r="AO146" s="109"/>
      <c r="AP146" s="109"/>
      <c r="AQ146" s="109"/>
      <c r="AR146" s="109"/>
      <c r="AS146" s="109"/>
      <c r="AT146" s="109"/>
      <c r="AU146" s="109"/>
      <c r="AV146" s="109"/>
      <c r="AW146" s="109"/>
      <c r="AX146" s="109"/>
      <c r="AY146" s="109"/>
      <c r="AZ146" s="109"/>
      <c r="BA146" s="109"/>
      <c r="BB146" s="109"/>
      <c r="BC146" s="109"/>
      <c r="BD146" s="109"/>
      <c r="BE146" s="109"/>
      <c r="BF146" s="109"/>
      <c r="BG146" s="109"/>
      <c r="BH146" s="109"/>
      <c r="BI146" s="109"/>
      <c r="BJ146" s="109"/>
      <c r="BK146" s="109"/>
      <c r="BL146" s="109"/>
      <c r="BM146" s="109"/>
      <c r="BN146" s="109"/>
      <c r="BO146" s="109"/>
      <c r="BP146" s="109"/>
      <c r="BQ146" s="109"/>
      <c r="BR146" s="109"/>
      <c r="BS146" s="109"/>
      <c r="BT146" s="109"/>
      <c r="BU146" s="109"/>
      <c r="BV146" s="109"/>
      <c r="BW146" s="109"/>
      <c r="BX146" s="109"/>
      <c r="BY146" s="109"/>
      <c r="BZ146" s="109"/>
      <c r="CA146" s="109"/>
      <c r="CB146" s="109"/>
      <c r="CC146" s="109"/>
      <c r="CD146" s="109"/>
      <c r="CE146" s="109"/>
      <c r="CF146" s="109"/>
      <c r="CG146" s="109"/>
      <c r="CH146" s="109"/>
      <c r="CI146" s="109"/>
      <c r="CJ146" s="109"/>
      <c r="CK146" s="109"/>
      <c r="CL146" s="109"/>
      <c r="CM146" s="109"/>
      <c r="CN146" s="109"/>
      <c r="CO146" s="109"/>
      <c r="CP146" s="109"/>
      <c r="CQ146" s="109"/>
      <c r="CR146" s="109"/>
      <c r="CS146" s="109"/>
      <c r="CT146" s="109"/>
      <c r="CU146" s="109"/>
      <c r="CV146" s="109"/>
      <c r="CW146" s="109"/>
      <c r="CX146" s="109"/>
      <c r="CY146" s="109"/>
      <c r="CZ146" s="109"/>
      <c r="DA146" s="109"/>
      <c r="DB146" s="109"/>
      <c r="DC146" s="109"/>
      <c r="DD146" s="109"/>
      <c r="DE146" s="109"/>
      <c r="DF146" s="109"/>
      <c r="DG146" s="109"/>
      <c r="DH146" s="109"/>
      <c r="DI146" s="109"/>
      <c r="DJ146" s="109"/>
      <c r="DK146" s="109"/>
      <c r="DL146" s="109"/>
      <c r="DM146" s="109"/>
      <c r="DN146" s="109"/>
      <c r="DO146" s="109"/>
      <c r="DP146" s="109"/>
      <c r="DQ146" s="109"/>
      <c r="DR146" s="109"/>
      <c r="DS146" s="109"/>
      <c r="DT146" s="109"/>
      <c r="DU146" s="109"/>
      <c r="DV146" s="109"/>
      <c r="DW146" s="109"/>
      <c r="DX146" s="109"/>
      <c r="DY146" s="109"/>
      <c r="DZ146" s="109"/>
      <c r="EA146" s="109"/>
      <c r="EB146" s="109"/>
      <c r="EC146" s="109"/>
      <c r="ED146" s="109"/>
      <c r="EE146" s="109"/>
      <c r="EF146" s="109"/>
      <c r="EG146" s="109"/>
      <c r="EH146" s="109"/>
      <c r="EI146" s="109"/>
      <c r="EJ146" s="109"/>
      <c r="EK146" s="109"/>
      <c r="EL146" s="109"/>
      <c r="EM146" s="109"/>
      <c r="EN146" s="109"/>
      <c r="EO146" s="109"/>
      <c r="EP146" s="109"/>
      <c r="EQ146" s="109"/>
      <c r="ER146" s="109"/>
      <c r="ES146" s="109"/>
      <c r="ET146" s="109"/>
      <c r="EU146" s="109"/>
      <c r="EV146" s="109"/>
      <c r="EW146" s="109"/>
      <c r="EX146" s="109"/>
      <c r="EY146" s="109"/>
      <c r="EZ146" s="109"/>
      <c r="FA146" s="109"/>
      <c r="FB146" s="109"/>
    </row>
    <row r="147" spans="2:158" s="230" customFormat="1" x14ac:dyDescent="0.2">
      <c r="B147" s="231"/>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09"/>
      <c r="BQ147" s="109"/>
      <c r="BR147" s="109"/>
      <c r="BS147" s="109"/>
      <c r="BT147" s="109"/>
      <c r="BU147" s="109"/>
      <c r="BV147" s="109"/>
      <c r="BW147" s="109"/>
      <c r="BX147" s="109"/>
      <c r="BY147" s="109"/>
      <c r="BZ147" s="109"/>
      <c r="CA147" s="109"/>
      <c r="CB147" s="109"/>
      <c r="CC147" s="109"/>
      <c r="CD147" s="109"/>
      <c r="CE147" s="109"/>
      <c r="CF147" s="109"/>
      <c r="CG147" s="109"/>
      <c r="CH147" s="109"/>
      <c r="CI147" s="109"/>
      <c r="CJ147" s="109"/>
      <c r="CK147" s="109"/>
      <c r="CL147" s="109"/>
      <c r="CM147" s="109"/>
      <c r="CN147" s="109"/>
      <c r="CO147" s="109"/>
      <c r="CP147" s="109"/>
      <c r="CQ147" s="109"/>
      <c r="CR147" s="109"/>
      <c r="CS147" s="109"/>
      <c r="CT147" s="109"/>
      <c r="CU147" s="109"/>
      <c r="CV147" s="109"/>
      <c r="CW147" s="109"/>
      <c r="CX147" s="109"/>
      <c r="CY147" s="109"/>
      <c r="CZ147" s="109"/>
      <c r="DA147" s="109"/>
      <c r="DB147" s="109"/>
      <c r="DC147" s="109"/>
      <c r="DD147" s="109"/>
      <c r="DE147" s="109"/>
      <c r="DF147" s="109"/>
      <c r="DG147" s="109"/>
      <c r="DH147" s="109"/>
      <c r="DI147" s="109"/>
      <c r="DJ147" s="109"/>
      <c r="DK147" s="109"/>
      <c r="DL147" s="109"/>
      <c r="DM147" s="109"/>
      <c r="DN147" s="109"/>
      <c r="DO147" s="109"/>
      <c r="DP147" s="109"/>
      <c r="DQ147" s="109"/>
      <c r="DR147" s="109"/>
      <c r="DS147" s="109"/>
      <c r="DT147" s="109"/>
      <c r="DU147" s="109"/>
      <c r="DV147" s="109"/>
      <c r="DW147" s="109"/>
      <c r="DX147" s="109"/>
      <c r="DY147" s="109"/>
      <c r="DZ147" s="109"/>
      <c r="EA147" s="109"/>
      <c r="EB147" s="109"/>
      <c r="EC147" s="109"/>
      <c r="ED147" s="109"/>
      <c r="EE147" s="109"/>
      <c r="EF147" s="109"/>
      <c r="EG147" s="109"/>
      <c r="EH147" s="109"/>
      <c r="EI147" s="109"/>
      <c r="EJ147" s="109"/>
      <c r="EK147" s="109"/>
      <c r="EL147" s="109"/>
      <c r="EM147" s="109"/>
      <c r="EN147" s="109"/>
      <c r="EO147" s="109"/>
      <c r="EP147" s="109"/>
      <c r="EQ147" s="109"/>
      <c r="ER147" s="109"/>
      <c r="ES147" s="109"/>
      <c r="ET147" s="109"/>
      <c r="EU147" s="109"/>
      <c r="EV147" s="109"/>
      <c r="EW147" s="109"/>
      <c r="EX147" s="109"/>
      <c r="EY147" s="109"/>
      <c r="EZ147" s="109"/>
      <c r="FA147" s="109"/>
      <c r="FB147" s="109"/>
    </row>
    <row r="148" spans="2:158" s="230" customFormat="1" x14ac:dyDescent="0.2">
      <c r="B148" s="231"/>
      <c r="J148" s="109"/>
      <c r="K148" s="109"/>
      <c r="L148" s="109"/>
      <c r="M148" s="109"/>
      <c r="N148" s="109"/>
      <c r="O148" s="109"/>
      <c r="P148" s="109"/>
      <c r="Q148" s="109"/>
      <c r="R148" s="109"/>
      <c r="S148" s="109"/>
      <c r="T148" s="109"/>
      <c r="U148" s="109"/>
      <c r="V148" s="109"/>
      <c r="W148" s="109"/>
      <c r="X148" s="109"/>
      <c r="Y148" s="109"/>
      <c r="Z148" s="109"/>
      <c r="AA148" s="109"/>
      <c r="AB148" s="109"/>
      <c r="AC148" s="109"/>
      <c r="AD148" s="109"/>
      <c r="AE148" s="109"/>
      <c r="AF148" s="109"/>
      <c r="AG148" s="109"/>
      <c r="AH148" s="109"/>
      <c r="AI148" s="109"/>
      <c r="AJ148" s="109"/>
      <c r="AK148" s="109"/>
      <c r="AL148" s="109"/>
      <c r="AM148" s="109"/>
      <c r="AN148" s="109"/>
      <c r="AO148" s="109"/>
      <c r="AP148" s="109"/>
      <c r="AQ148" s="109"/>
      <c r="AR148" s="109"/>
      <c r="AS148" s="109"/>
      <c r="AT148" s="109"/>
      <c r="AU148" s="109"/>
      <c r="AV148" s="109"/>
      <c r="AW148" s="109"/>
      <c r="AX148" s="109"/>
      <c r="AY148" s="109"/>
      <c r="AZ148" s="109"/>
      <c r="BA148" s="109"/>
      <c r="BB148" s="109"/>
      <c r="BC148" s="109"/>
      <c r="BD148" s="109"/>
      <c r="BE148" s="109"/>
      <c r="BF148" s="109"/>
      <c r="BG148" s="109"/>
      <c r="BH148" s="109"/>
      <c r="BI148" s="109"/>
      <c r="BJ148" s="109"/>
      <c r="BK148" s="109"/>
      <c r="BL148" s="109"/>
      <c r="BM148" s="109"/>
      <c r="BN148" s="109"/>
      <c r="BO148" s="109"/>
      <c r="BP148" s="109"/>
      <c r="BQ148" s="109"/>
      <c r="BR148" s="109"/>
      <c r="BS148" s="109"/>
      <c r="BT148" s="109"/>
      <c r="BU148" s="109"/>
      <c r="BV148" s="109"/>
      <c r="BW148" s="109"/>
      <c r="BX148" s="109"/>
      <c r="BY148" s="109"/>
      <c r="BZ148" s="109"/>
      <c r="CA148" s="109"/>
      <c r="CB148" s="109"/>
      <c r="CC148" s="109"/>
      <c r="CD148" s="109"/>
      <c r="CE148" s="109"/>
      <c r="CF148" s="109"/>
      <c r="CG148" s="109"/>
      <c r="CH148" s="109"/>
      <c r="CI148" s="109"/>
      <c r="CJ148" s="109"/>
      <c r="CK148" s="109"/>
      <c r="CL148" s="109"/>
      <c r="CM148" s="109"/>
      <c r="CN148" s="109"/>
      <c r="CO148" s="109"/>
      <c r="CP148" s="109"/>
      <c r="CQ148" s="109"/>
      <c r="CR148" s="109"/>
      <c r="CS148" s="109"/>
      <c r="CT148" s="109"/>
      <c r="CU148" s="109"/>
      <c r="CV148" s="109"/>
      <c r="CW148" s="109"/>
      <c r="CX148" s="109"/>
      <c r="CY148" s="109"/>
      <c r="CZ148" s="109"/>
      <c r="DA148" s="109"/>
      <c r="DB148" s="109"/>
      <c r="DC148" s="109"/>
      <c r="DD148" s="109"/>
      <c r="DE148" s="109"/>
      <c r="DF148" s="109"/>
      <c r="DG148" s="109"/>
      <c r="DH148" s="109"/>
      <c r="DI148" s="109"/>
      <c r="DJ148" s="109"/>
      <c r="DK148" s="109"/>
      <c r="DL148" s="109"/>
      <c r="DM148" s="109"/>
      <c r="DN148" s="109"/>
      <c r="DO148" s="109"/>
      <c r="DP148" s="109"/>
      <c r="DQ148" s="109"/>
      <c r="DR148" s="109"/>
      <c r="DS148" s="109"/>
      <c r="DT148" s="109"/>
      <c r="DU148" s="109"/>
      <c r="DV148" s="109"/>
      <c r="DW148" s="109"/>
      <c r="DX148" s="109"/>
      <c r="DY148" s="109"/>
      <c r="DZ148" s="109"/>
      <c r="EA148" s="109"/>
      <c r="EB148" s="109"/>
      <c r="EC148" s="109"/>
      <c r="ED148" s="109"/>
      <c r="EE148" s="109"/>
      <c r="EF148" s="109"/>
      <c r="EG148" s="109"/>
      <c r="EH148" s="109"/>
      <c r="EI148" s="109"/>
      <c r="EJ148" s="109"/>
      <c r="EK148" s="109"/>
      <c r="EL148" s="109"/>
      <c r="EM148" s="109"/>
      <c r="EN148" s="109"/>
      <c r="EO148" s="109"/>
      <c r="EP148" s="109"/>
      <c r="EQ148" s="109"/>
      <c r="ER148" s="109"/>
      <c r="ES148" s="109"/>
      <c r="ET148" s="109"/>
      <c r="EU148" s="109"/>
      <c r="EV148" s="109"/>
      <c r="EW148" s="109"/>
      <c r="EX148" s="109"/>
      <c r="EY148" s="109"/>
      <c r="EZ148" s="109"/>
      <c r="FA148" s="109"/>
      <c r="FB148" s="109"/>
    </row>
    <row r="149" spans="2:158" s="230" customFormat="1" x14ac:dyDescent="0.2">
      <c r="B149" s="231"/>
      <c r="J149" s="109"/>
      <c r="K149" s="109"/>
      <c r="L149" s="109"/>
      <c r="M149" s="109"/>
      <c r="N149" s="109"/>
      <c r="O149" s="109"/>
      <c r="P149" s="109"/>
      <c r="Q149" s="109"/>
      <c r="R149" s="109"/>
      <c r="S149" s="109"/>
      <c r="T149" s="109"/>
      <c r="U149" s="109"/>
      <c r="V149" s="109"/>
      <c r="W149" s="109"/>
      <c r="X149" s="109"/>
      <c r="Y149" s="109"/>
      <c r="Z149" s="109"/>
      <c r="AA149" s="109"/>
      <c r="AB149" s="109"/>
      <c r="AC149" s="109"/>
      <c r="AD149" s="109"/>
      <c r="AE149" s="109"/>
      <c r="AF149" s="109"/>
      <c r="AG149" s="109"/>
      <c r="AH149" s="109"/>
      <c r="AI149" s="109"/>
      <c r="AJ149" s="109"/>
      <c r="AK149" s="109"/>
      <c r="AL149" s="109"/>
      <c r="AM149" s="109"/>
      <c r="AN149" s="109"/>
      <c r="AO149" s="109"/>
      <c r="AP149" s="109"/>
      <c r="AQ149" s="109"/>
      <c r="AR149" s="109"/>
      <c r="AS149" s="109"/>
      <c r="AT149" s="109"/>
      <c r="AU149" s="109"/>
      <c r="AV149" s="109"/>
      <c r="AW149" s="109"/>
      <c r="AX149" s="109"/>
      <c r="AY149" s="109"/>
      <c r="AZ149" s="109"/>
      <c r="BA149" s="109"/>
      <c r="BB149" s="109"/>
      <c r="BC149" s="109"/>
      <c r="BD149" s="109"/>
      <c r="BE149" s="109"/>
      <c r="BF149" s="109"/>
      <c r="BG149" s="109"/>
      <c r="BH149" s="109"/>
      <c r="BI149" s="109"/>
      <c r="BJ149" s="109"/>
      <c r="BK149" s="109"/>
      <c r="BL149" s="109"/>
      <c r="BM149" s="109"/>
      <c r="BN149" s="109"/>
      <c r="BO149" s="109"/>
      <c r="BP149" s="109"/>
      <c r="BQ149" s="109"/>
      <c r="BR149" s="109"/>
      <c r="BS149" s="109"/>
      <c r="BT149" s="109"/>
      <c r="BU149" s="109"/>
      <c r="BV149" s="109"/>
      <c r="BW149" s="109"/>
      <c r="BX149" s="109"/>
      <c r="BY149" s="109"/>
      <c r="BZ149" s="109"/>
      <c r="CA149" s="109"/>
      <c r="CB149" s="109"/>
      <c r="CC149" s="109"/>
      <c r="CD149" s="109"/>
      <c r="CE149" s="109"/>
      <c r="CF149" s="109"/>
      <c r="CG149" s="109"/>
      <c r="CH149" s="109"/>
      <c r="CI149" s="109"/>
      <c r="CJ149" s="109"/>
      <c r="CK149" s="109"/>
      <c r="CL149" s="109"/>
      <c r="CM149" s="109"/>
      <c r="CN149" s="109"/>
      <c r="CO149" s="109"/>
      <c r="CP149" s="109"/>
      <c r="CQ149" s="109"/>
      <c r="CR149" s="109"/>
      <c r="CS149" s="109"/>
      <c r="CT149" s="109"/>
      <c r="CU149" s="109"/>
      <c r="CV149" s="109"/>
      <c r="CW149" s="109"/>
      <c r="CX149" s="109"/>
      <c r="CY149" s="109"/>
      <c r="CZ149" s="109"/>
      <c r="DA149" s="109"/>
      <c r="DB149" s="109"/>
      <c r="DC149" s="109"/>
      <c r="DD149" s="109"/>
      <c r="DE149" s="109"/>
      <c r="DF149" s="109"/>
      <c r="DG149" s="109"/>
      <c r="DH149" s="109"/>
      <c r="DI149" s="109"/>
      <c r="DJ149" s="109"/>
      <c r="DK149" s="109"/>
      <c r="DL149" s="109"/>
      <c r="DM149" s="109"/>
      <c r="DN149" s="109"/>
      <c r="DO149" s="109"/>
      <c r="DP149" s="109"/>
      <c r="DQ149" s="109"/>
      <c r="DR149" s="109"/>
      <c r="DS149" s="109"/>
      <c r="DT149" s="109"/>
      <c r="DU149" s="109"/>
      <c r="DV149" s="109"/>
      <c r="DW149" s="109"/>
      <c r="DX149" s="109"/>
      <c r="DY149" s="109"/>
      <c r="DZ149" s="109"/>
      <c r="EA149" s="109"/>
      <c r="EB149" s="109"/>
      <c r="EC149" s="109"/>
      <c r="ED149" s="109"/>
      <c r="EE149" s="109"/>
      <c r="EF149" s="109"/>
      <c r="EG149" s="109"/>
      <c r="EH149" s="109"/>
      <c r="EI149" s="109"/>
      <c r="EJ149" s="109"/>
      <c r="EK149" s="109"/>
      <c r="EL149" s="109"/>
      <c r="EM149" s="109"/>
      <c r="EN149" s="109"/>
      <c r="EO149" s="109"/>
      <c r="EP149" s="109"/>
      <c r="EQ149" s="109"/>
      <c r="ER149" s="109"/>
      <c r="ES149" s="109"/>
      <c r="ET149" s="109"/>
      <c r="EU149" s="109"/>
      <c r="EV149" s="109"/>
      <c r="EW149" s="109"/>
      <c r="EX149" s="109"/>
      <c r="EY149" s="109"/>
      <c r="EZ149" s="109"/>
      <c r="FA149" s="109"/>
      <c r="FB149" s="109"/>
    </row>
    <row r="150" spans="2:158" s="230" customFormat="1" x14ac:dyDescent="0.2">
      <c r="B150" s="231"/>
      <c r="J150" s="109"/>
      <c r="K150" s="109"/>
      <c r="L150" s="109"/>
      <c r="M150" s="109"/>
      <c r="N150" s="109"/>
      <c r="O150" s="109"/>
      <c r="P150" s="109"/>
      <c r="Q150" s="109"/>
      <c r="R150" s="109"/>
      <c r="S150" s="109"/>
      <c r="T150" s="109"/>
      <c r="U150" s="109"/>
      <c r="V150" s="109"/>
      <c r="W150" s="109"/>
      <c r="X150" s="109"/>
      <c r="Y150" s="109"/>
      <c r="Z150" s="109"/>
      <c r="AA150" s="109"/>
      <c r="AB150" s="109"/>
      <c r="AC150" s="109"/>
      <c r="AD150" s="109"/>
      <c r="AE150" s="109"/>
      <c r="AF150" s="109"/>
      <c r="AG150" s="109"/>
      <c r="AH150" s="109"/>
      <c r="AI150" s="109"/>
      <c r="AJ150" s="109"/>
      <c r="AK150" s="109"/>
      <c r="AL150" s="109"/>
      <c r="AM150" s="109"/>
      <c r="AN150" s="109"/>
      <c r="AO150" s="109"/>
      <c r="AP150" s="109"/>
      <c r="AQ150" s="109"/>
      <c r="AR150" s="109"/>
      <c r="AS150" s="109"/>
      <c r="AT150" s="109"/>
      <c r="AU150" s="109"/>
      <c r="AV150" s="109"/>
      <c r="AW150" s="109"/>
      <c r="AX150" s="109"/>
      <c r="AY150" s="109"/>
      <c r="AZ150" s="109"/>
      <c r="BA150" s="109"/>
      <c r="BB150" s="109"/>
      <c r="BC150" s="109"/>
      <c r="BD150" s="109"/>
      <c r="BE150" s="109"/>
      <c r="BF150" s="109"/>
      <c r="BG150" s="109"/>
      <c r="BH150" s="109"/>
      <c r="BI150" s="109"/>
      <c r="BJ150" s="109"/>
      <c r="BK150" s="109"/>
      <c r="BL150" s="109"/>
      <c r="BM150" s="109"/>
      <c r="BN150" s="109"/>
      <c r="BO150" s="109"/>
      <c r="BP150" s="109"/>
      <c r="BQ150" s="109"/>
      <c r="BR150" s="109"/>
      <c r="BS150" s="109"/>
      <c r="BT150" s="109"/>
      <c r="BU150" s="109"/>
      <c r="BV150" s="109"/>
      <c r="BW150" s="109"/>
      <c r="BX150" s="109"/>
      <c r="BY150" s="109"/>
      <c r="BZ150" s="109"/>
      <c r="CA150" s="109"/>
      <c r="CB150" s="109"/>
      <c r="CC150" s="109"/>
      <c r="CD150" s="109"/>
      <c r="CE150" s="109"/>
      <c r="CF150" s="109"/>
      <c r="CG150" s="109"/>
      <c r="CH150" s="109"/>
      <c r="CI150" s="109"/>
      <c r="CJ150" s="109"/>
      <c r="CK150" s="109"/>
      <c r="CL150" s="109"/>
      <c r="CM150" s="109"/>
      <c r="CN150" s="109"/>
      <c r="CO150" s="109"/>
      <c r="CP150" s="109"/>
      <c r="CQ150" s="109"/>
      <c r="CR150" s="109"/>
      <c r="CS150" s="109"/>
      <c r="CT150" s="109"/>
      <c r="CU150" s="109"/>
      <c r="CV150" s="109"/>
      <c r="CW150" s="109"/>
      <c r="CX150" s="109"/>
      <c r="CY150" s="109"/>
      <c r="CZ150" s="109"/>
      <c r="DA150" s="109"/>
      <c r="DB150" s="109"/>
      <c r="DC150" s="109"/>
      <c r="DD150" s="109"/>
      <c r="DE150" s="109"/>
      <c r="DF150" s="109"/>
      <c r="DG150" s="109"/>
      <c r="DH150" s="109"/>
      <c r="DI150" s="109"/>
      <c r="DJ150" s="109"/>
      <c r="DK150" s="109"/>
      <c r="DL150" s="109"/>
      <c r="DM150" s="109"/>
      <c r="DN150" s="109"/>
      <c r="DO150" s="109"/>
      <c r="DP150" s="109"/>
      <c r="DQ150" s="109"/>
      <c r="DR150" s="109"/>
      <c r="DS150" s="109"/>
      <c r="DT150" s="109"/>
      <c r="DU150" s="109"/>
      <c r="DV150" s="109"/>
      <c r="DW150" s="109"/>
      <c r="DX150" s="109"/>
      <c r="DY150" s="109"/>
      <c r="DZ150" s="109"/>
      <c r="EA150" s="109"/>
      <c r="EB150" s="109"/>
      <c r="EC150" s="109"/>
      <c r="ED150" s="109"/>
      <c r="EE150" s="109"/>
      <c r="EF150" s="109"/>
      <c r="EG150" s="109"/>
      <c r="EH150" s="109"/>
      <c r="EI150" s="109"/>
      <c r="EJ150" s="109"/>
      <c r="EK150" s="109"/>
      <c r="EL150" s="109"/>
      <c r="EM150" s="109"/>
      <c r="EN150" s="109"/>
      <c r="EO150" s="109"/>
      <c r="EP150" s="109"/>
      <c r="EQ150" s="109"/>
      <c r="ER150" s="109"/>
      <c r="ES150" s="109"/>
      <c r="ET150" s="109"/>
      <c r="EU150" s="109"/>
      <c r="EV150" s="109"/>
      <c r="EW150" s="109"/>
      <c r="EX150" s="109"/>
      <c r="EY150" s="109"/>
      <c r="EZ150" s="109"/>
      <c r="FA150" s="109"/>
      <c r="FB150" s="109"/>
    </row>
    <row r="151" spans="2:158" s="230" customFormat="1" x14ac:dyDescent="0.2">
      <c r="B151" s="231"/>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c r="AH151" s="109"/>
      <c r="AI151" s="109"/>
      <c r="AJ151" s="109"/>
      <c r="AK151" s="109"/>
      <c r="AL151" s="109"/>
      <c r="AM151" s="109"/>
      <c r="AN151" s="109"/>
      <c r="AO151" s="109"/>
      <c r="AP151" s="109"/>
      <c r="AQ151" s="109"/>
      <c r="AR151" s="109"/>
      <c r="AS151" s="109"/>
      <c r="AT151" s="109"/>
      <c r="AU151" s="109"/>
      <c r="AV151" s="109"/>
      <c r="AW151" s="109"/>
      <c r="AX151" s="109"/>
      <c r="AY151" s="109"/>
      <c r="AZ151" s="109"/>
      <c r="BA151" s="109"/>
      <c r="BB151" s="109"/>
      <c r="BC151" s="109"/>
      <c r="BD151" s="109"/>
      <c r="BE151" s="109"/>
      <c r="BF151" s="109"/>
      <c r="BG151" s="109"/>
      <c r="BH151" s="109"/>
      <c r="BI151" s="109"/>
      <c r="BJ151" s="109"/>
      <c r="BK151" s="109"/>
      <c r="BL151" s="109"/>
      <c r="BM151" s="109"/>
      <c r="BN151" s="109"/>
      <c r="BO151" s="109"/>
      <c r="BP151" s="109"/>
      <c r="BQ151" s="109"/>
      <c r="BR151" s="109"/>
      <c r="BS151" s="109"/>
      <c r="BT151" s="109"/>
      <c r="BU151" s="109"/>
      <c r="BV151" s="109"/>
      <c r="BW151" s="109"/>
      <c r="BX151" s="109"/>
      <c r="BY151" s="109"/>
      <c r="BZ151" s="109"/>
      <c r="CA151" s="109"/>
      <c r="CB151" s="109"/>
      <c r="CC151" s="109"/>
      <c r="CD151" s="109"/>
      <c r="CE151" s="109"/>
      <c r="CF151" s="109"/>
      <c r="CG151" s="109"/>
      <c r="CH151" s="109"/>
      <c r="CI151" s="109"/>
      <c r="CJ151" s="109"/>
      <c r="CK151" s="109"/>
      <c r="CL151" s="109"/>
      <c r="CM151" s="109"/>
      <c r="CN151" s="109"/>
      <c r="CO151" s="109"/>
      <c r="CP151" s="109"/>
      <c r="CQ151" s="109"/>
      <c r="CR151" s="109"/>
      <c r="CS151" s="109"/>
      <c r="CT151" s="109"/>
      <c r="CU151" s="109"/>
      <c r="CV151" s="109"/>
      <c r="CW151" s="109"/>
      <c r="CX151" s="109"/>
      <c r="CY151" s="109"/>
      <c r="CZ151" s="109"/>
      <c r="DA151" s="109"/>
      <c r="DB151" s="109"/>
      <c r="DC151" s="109"/>
      <c r="DD151" s="109"/>
      <c r="DE151" s="109"/>
      <c r="DF151" s="109"/>
      <c r="DG151" s="109"/>
      <c r="DH151" s="109"/>
      <c r="DI151" s="109"/>
      <c r="DJ151" s="109"/>
      <c r="DK151" s="109"/>
      <c r="DL151" s="109"/>
      <c r="DM151" s="109"/>
      <c r="DN151" s="109"/>
      <c r="DO151" s="109"/>
      <c r="DP151" s="109"/>
      <c r="DQ151" s="109"/>
      <c r="DR151" s="109"/>
      <c r="DS151" s="109"/>
      <c r="DT151" s="109"/>
      <c r="DU151" s="109"/>
      <c r="DV151" s="109"/>
      <c r="DW151" s="109"/>
      <c r="DX151" s="109"/>
      <c r="DY151" s="109"/>
      <c r="DZ151" s="109"/>
      <c r="EA151" s="109"/>
      <c r="EB151" s="109"/>
      <c r="EC151" s="109"/>
      <c r="ED151" s="109"/>
      <c r="EE151" s="109"/>
      <c r="EF151" s="109"/>
      <c r="EG151" s="109"/>
      <c r="EH151" s="109"/>
      <c r="EI151" s="109"/>
      <c r="EJ151" s="109"/>
      <c r="EK151" s="109"/>
      <c r="EL151" s="109"/>
      <c r="EM151" s="109"/>
      <c r="EN151" s="109"/>
      <c r="EO151" s="109"/>
      <c r="EP151" s="109"/>
      <c r="EQ151" s="109"/>
      <c r="ER151" s="109"/>
      <c r="ES151" s="109"/>
      <c r="ET151" s="109"/>
      <c r="EU151" s="109"/>
      <c r="EV151" s="109"/>
      <c r="EW151" s="109"/>
      <c r="EX151" s="109"/>
      <c r="EY151" s="109"/>
      <c r="EZ151" s="109"/>
      <c r="FA151" s="109"/>
      <c r="FB151" s="109"/>
    </row>
    <row r="152" spans="2:158" s="230" customFormat="1" x14ac:dyDescent="0.2">
      <c r="B152" s="231"/>
      <c r="J152" s="109"/>
      <c r="K152" s="109"/>
      <c r="L152" s="109"/>
      <c r="M152" s="109"/>
      <c r="N152" s="109"/>
      <c r="O152" s="109"/>
      <c r="P152" s="109"/>
      <c r="Q152" s="109"/>
      <c r="R152" s="109"/>
      <c r="S152" s="109"/>
      <c r="T152" s="109"/>
      <c r="U152" s="109"/>
      <c r="V152" s="109"/>
      <c r="W152" s="109"/>
      <c r="X152" s="109"/>
      <c r="Y152" s="109"/>
      <c r="Z152" s="109"/>
      <c r="AA152" s="109"/>
      <c r="AB152" s="109"/>
      <c r="AC152" s="109"/>
      <c r="AD152" s="109"/>
      <c r="AE152" s="109"/>
      <c r="AF152" s="109"/>
      <c r="AG152" s="109"/>
      <c r="AH152" s="109"/>
      <c r="AI152" s="109"/>
      <c r="AJ152" s="109"/>
      <c r="AK152" s="109"/>
      <c r="AL152" s="109"/>
      <c r="AM152" s="109"/>
      <c r="AN152" s="109"/>
      <c r="AO152" s="109"/>
      <c r="AP152" s="109"/>
      <c r="AQ152" s="109"/>
      <c r="AR152" s="109"/>
      <c r="AS152" s="109"/>
      <c r="AT152" s="109"/>
      <c r="AU152" s="109"/>
      <c r="AV152" s="109"/>
      <c r="AW152" s="109"/>
      <c r="AX152" s="109"/>
      <c r="AY152" s="109"/>
      <c r="AZ152" s="109"/>
      <c r="BA152" s="109"/>
      <c r="BB152" s="109"/>
      <c r="BC152" s="109"/>
      <c r="BD152" s="109"/>
      <c r="BE152" s="109"/>
      <c r="BF152" s="109"/>
      <c r="BG152" s="109"/>
      <c r="BH152" s="109"/>
      <c r="BI152" s="109"/>
      <c r="BJ152" s="109"/>
      <c r="BK152" s="109"/>
      <c r="BL152" s="109"/>
      <c r="BM152" s="109"/>
      <c r="BN152" s="109"/>
      <c r="BO152" s="109"/>
      <c r="BP152" s="109"/>
      <c r="BQ152" s="109"/>
      <c r="BR152" s="109"/>
      <c r="BS152" s="109"/>
      <c r="BT152" s="109"/>
      <c r="BU152" s="109"/>
      <c r="BV152" s="109"/>
      <c r="BW152" s="109"/>
      <c r="BX152" s="109"/>
      <c r="BY152" s="109"/>
      <c r="BZ152" s="109"/>
      <c r="CA152" s="109"/>
      <c r="CB152" s="109"/>
      <c r="CC152" s="109"/>
      <c r="CD152" s="109"/>
      <c r="CE152" s="109"/>
      <c r="CF152" s="109"/>
      <c r="CG152" s="109"/>
      <c r="CH152" s="109"/>
      <c r="CI152" s="109"/>
      <c r="CJ152" s="109"/>
      <c r="CK152" s="109"/>
      <c r="CL152" s="109"/>
      <c r="CM152" s="109"/>
      <c r="CN152" s="109"/>
      <c r="CO152" s="109"/>
      <c r="CP152" s="109"/>
      <c r="CQ152" s="109"/>
      <c r="CR152" s="109"/>
      <c r="CS152" s="109"/>
      <c r="CT152" s="109"/>
      <c r="CU152" s="109"/>
      <c r="CV152" s="109"/>
      <c r="CW152" s="109"/>
      <c r="CX152" s="109"/>
      <c r="CY152" s="109"/>
      <c r="CZ152" s="109"/>
      <c r="DA152" s="109"/>
      <c r="DB152" s="109"/>
      <c r="DC152" s="109"/>
      <c r="DD152" s="109"/>
      <c r="DE152" s="109"/>
      <c r="DF152" s="109"/>
      <c r="DG152" s="109"/>
      <c r="DH152" s="109"/>
      <c r="DI152" s="109"/>
      <c r="DJ152" s="109"/>
      <c r="DK152" s="109"/>
      <c r="DL152" s="109"/>
      <c r="DM152" s="109"/>
      <c r="DN152" s="109"/>
      <c r="DO152" s="109"/>
      <c r="DP152" s="109"/>
      <c r="DQ152" s="109"/>
      <c r="DR152" s="109"/>
      <c r="DS152" s="109"/>
      <c r="DT152" s="109"/>
      <c r="DU152" s="109"/>
      <c r="DV152" s="109"/>
      <c r="DW152" s="109"/>
      <c r="DX152" s="109"/>
      <c r="DY152" s="109"/>
      <c r="DZ152" s="109"/>
      <c r="EA152" s="109"/>
      <c r="EB152" s="109"/>
      <c r="EC152" s="109"/>
      <c r="ED152" s="109"/>
      <c r="EE152" s="109"/>
      <c r="EF152" s="109"/>
      <c r="EG152" s="109"/>
      <c r="EH152" s="109"/>
      <c r="EI152" s="109"/>
      <c r="EJ152" s="109"/>
      <c r="EK152" s="109"/>
      <c r="EL152" s="109"/>
      <c r="EM152" s="109"/>
      <c r="EN152" s="109"/>
      <c r="EO152" s="109"/>
      <c r="EP152" s="109"/>
      <c r="EQ152" s="109"/>
      <c r="ER152" s="109"/>
      <c r="ES152" s="109"/>
      <c r="ET152" s="109"/>
      <c r="EU152" s="109"/>
      <c r="EV152" s="109"/>
      <c r="EW152" s="109"/>
      <c r="EX152" s="109"/>
      <c r="EY152" s="109"/>
      <c r="EZ152" s="109"/>
      <c r="FA152" s="109"/>
      <c r="FB152" s="109"/>
    </row>
    <row r="153" spans="2:158" s="230" customFormat="1" x14ac:dyDescent="0.2">
      <c r="B153" s="231"/>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c r="AM153" s="109"/>
      <c r="AN153" s="109"/>
      <c r="AO153" s="109"/>
      <c r="AP153" s="109"/>
      <c r="AQ153" s="109"/>
      <c r="AR153" s="109"/>
      <c r="AS153" s="109"/>
      <c r="AT153" s="109"/>
      <c r="AU153" s="109"/>
      <c r="AV153" s="109"/>
      <c r="AW153" s="109"/>
      <c r="AX153" s="109"/>
      <c r="AY153" s="109"/>
      <c r="AZ153" s="109"/>
      <c r="BA153" s="109"/>
      <c r="BB153" s="109"/>
      <c r="BC153" s="109"/>
      <c r="BD153" s="109"/>
      <c r="BE153" s="109"/>
      <c r="BF153" s="109"/>
      <c r="BG153" s="109"/>
      <c r="BH153" s="109"/>
      <c r="BI153" s="109"/>
      <c r="BJ153" s="109"/>
      <c r="BK153" s="109"/>
      <c r="BL153" s="109"/>
      <c r="BM153" s="109"/>
      <c r="BN153" s="109"/>
      <c r="BO153" s="109"/>
      <c r="BP153" s="109"/>
      <c r="BQ153" s="109"/>
      <c r="BR153" s="109"/>
      <c r="BS153" s="109"/>
      <c r="BT153" s="109"/>
      <c r="BU153" s="109"/>
      <c r="BV153" s="109"/>
      <c r="BW153" s="109"/>
      <c r="BX153" s="109"/>
      <c r="BY153" s="109"/>
      <c r="BZ153" s="109"/>
      <c r="CA153" s="109"/>
      <c r="CB153" s="109"/>
      <c r="CC153" s="109"/>
      <c r="CD153" s="109"/>
      <c r="CE153" s="109"/>
      <c r="CF153" s="109"/>
      <c r="CG153" s="109"/>
      <c r="CH153" s="109"/>
      <c r="CI153" s="109"/>
      <c r="CJ153" s="109"/>
      <c r="CK153" s="109"/>
      <c r="CL153" s="109"/>
      <c r="CM153" s="109"/>
      <c r="CN153" s="109"/>
      <c r="CO153" s="109"/>
      <c r="CP153" s="109"/>
      <c r="CQ153" s="109"/>
      <c r="CR153" s="109"/>
      <c r="CS153" s="109"/>
      <c r="CT153" s="109"/>
      <c r="CU153" s="109"/>
      <c r="CV153" s="109"/>
      <c r="CW153" s="109"/>
      <c r="CX153" s="109"/>
      <c r="CY153" s="109"/>
      <c r="CZ153" s="109"/>
      <c r="DA153" s="109"/>
      <c r="DB153" s="109"/>
      <c r="DC153" s="109"/>
      <c r="DD153" s="109"/>
      <c r="DE153" s="109"/>
      <c r="DF153" s="109"/>
      <c r="DG153" s="109"/>
      <c r="DH153" s="109"/>
      <c r="DI153" s="109"/>
      <c r="DJ153" s="109"/>
      <c r="DK153" s="109"/>
      <c r="DL153" s="109"/>
      <c r="DM153" s="109"/>
      <c r="DN153" s="109"/>
      <c r="DO153" s="109"/>
      <c r="DP153" s="109"/>
      <c r="DQ153" s="109"/>
      <c r="DR153" s="109"/>
      <c r="DS153" s="109"/>
      <c r="DT153" s="109"/>
      <c r="DU153" s="109"/>
      <c r="DV153" s="109"/>
      <c r="DW153" s="109"/>
      <c r="DX153" s="109"/>
      <c r="DY153" s="109"/>
      <c r="DZ153" s="109"/>
      <c r="EA153" s="109"/>
      <c r="EB153" s="109"/>
      <c r="EC153" s="109"/>
      <c r="ED153" s="109"/>
      <c r="EE153" s="109"/>
      <c r="EF153" s="109"/>
      <c r="EG153" s="109"/>
      <c r="EH153" s="109"/>
      <c r="EI153" s="109"/>
      <c r="EJ153" s="109"/>
      <c r="EK153" s="109"/>
      <c r="EL153" s="109"/>
      <c r="EM153" s="109"/>
      <c r="EN153" s="109"/>
      <c r="EO153" s="109"/>
      <c r="EP153" s="109"/>
      <c r="EQ153" s="109"/>
      <c r="ER153" s="109"/>
      <c r="ES153" s="109"/>
      <c r="ET153" s="109"/>
      <c r="EU153" s="109"/>
      <c r="EV153" s="109"/>
      <c r="EW153" s="109"/>
      <c r="EX153" s="109"/>
      <c r="EY153" s="109"/>
      <c r="EZ153" s="109"/>
      <c r="FA153" s="109"/>
      <c r="FB153" s="109"/>
    </row>
    <row r="154" spans="2:158" s="230" customFormat="1" x14ac:dyDescent="0.2">
      <c r="B154" s="231"/>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c r="AM154" s="109"/>
      <c r="AN154" s="109"/>
      <c r="AO154" s="109"/>
      <c r="AP154" s="109"/>
      <c r="AQ154" s="109"/>
      <c r="AR154" s="109"/>
      <c r="AS154" s="109"/>
      <c r="AT154" s="109"/>
      <c r="AU154" s="109"/>
      <c r="AV154" s="109"/>
      <c r="AW154" s="109"/>
      <c r="AX154" s="109"/>
      <c r="AY154" s="109"/>
      <c r="AZ154" s="109"/>
      <c r="BA154" s="109"/>
      <c r="BB154" s="109"/>
      <c r="BC154" s="109"/>
      <c r="BD154" s="109"/>
      <c r="BE154" s="109"/>
      <c r="BF154" s="109"/>
      <c r="BG154" s="109"/>
      <c r="BH154" s="109"/>
      <c r="BI154" s="109"/>
      <c r="BJ154" s="109"/>
      <c r="BK154" s="109"/>
      <c r="BL154" s="109"/>
      <c r="BM154" s="109"/>
      <c r="BN154" s="109"/>
      <c r="BO154" s="109"/>
      <c r="BP154" s="109"/>
      <c r="BQ154" s="109"/>
      <c r="BR154" s="109"/>
      <c r="BS154" s="109"/>
      <c r="BT154" s="109"/>
      <c r="BU154" s="109"/>
      <c r="BV154" s="109"/>
      <c r="BW154" s="109"/>
      <c r="BX154" s="109"/>
      <c r="BY154" s="109"/>
      <c r="BZ154" s="109"/>
      <c r="CA154" s="109"/>
      <c r="CB154" s="109"/>
      <c r="CC154" s="109"/>
      <c r="CD154" s="109"/>
      <c r="CE154" s="109"/>
      <c r="CF154" s="109"/>
      <c r="CG154" s="109"/>
      <c r="CH154" s="109"/>
      <c r="CI154" s="109"/>
      <c r="CJ154" s="109"/>
      <c r="CK154" s="109"/>
      <c r="CL154" s="109"/>
      <c r="CM154" s="109"/>
      <c r="CN154" s="109"/>
      <c r="CO154" s="109"/>
      <c r="CP154" s="109"/>
      <c r="CQ154" s="109"/>
      <c r="CR154" s="109"/>
      <c r="CS154" s="109"/>
      <c r="CT154" s="109"/>
      <c r="CU154" s="109"/>
      <c r="CV154" s="109"/>
      <c r="CW154" s="109"/>
      <c r="CX154" s="109"/>
      <c r="CY154" s="109"/>
      <c r="CZ154" s="109"/>
      <c r="DA154" s="109"/>
      <c r="DB154" s="109"/>
      <c r="DC154" s="109"/>
      <c r="DD154" s="109"/>
      <c r="DE154" s="109"/>
      <c r="DF154" s="109"/>
      <c r="DG154" s="109"/>
      <c r="DH154" s="109"/>
      <c r="DI154" s="109"/>
      <c r="DJ154" s="109"/>
      <c r="DK154" s="109"/>
      <c r="DL154" s="109"/>
      <c r="DM154" s="109"/>
      <c r="DN154" s="109"/>
      <c r="DO154" s="109"/>
      <c r="DP154" s="109"/>
      <c r="DQ154" s="109"/>
      <c r="DR154" s="109"/>
      <c r="DS154" s="109"/>
      <c r="DT154" s="109"/>
      <c r="DU154" s="109"/>
      <c r="DV154" s="109"/>
      <c r="DW154" s="109"/>
      <c r="DX154" s="109"/>
      <c r="DY154" s="109"/>
      <c r="DZ154" s="109"/>
      <c r="EA154" s="109"/>
      <c r="EB154" s="109"/>
      <c r="EC154" s="109"/>
      <c r="ED154" s="109"/>
      <c r="EE154" s="109"/>
      <c r="EF154" s="109"/>
      <c r="EG154" s="109"/>
      <c r="EH154" s="109"/>
      <c r="EI154" s="109"/>
      <c r="EJ154" s="109"/>
      <c r="EK154" s="109"/>
      <c r="EL154" s="109"/>
      <c r="EM154" s="109"/>
      <c r="EN154" s="109"/>
      <c r="EO154" s="109"/>
      <c r="EP154" s="109"/>
      <c r="EQ154" s="109"/>
      <c r="ER154" s="109"/>
      <c r="ES154" s="109"/>
      <c r="ET154" s="109"/>
      <c r="EU154" s="109"/>
      <c r="EV154" s="109"/>
      <c r="EW154" s="109"/>
      <c r="EX154" s="109"/>
      <c r="EY154" s="109"/>
      <c r="EZ154" s="109"/>
      <c r="FA154" s="109"/>
      <c r="FB154" s="109"/>
    </row>
    <row r="155" spans="2:158" s="230" customFormat="1" x14ac:dyDescent="0.2">
      <c r="B155" s="231"/>
      <c r="J155" s="109"/>
      <c r="K155" s="109"/>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c r="AG155" s="109"/>
      <c r="AH155" s="109"/>
      <c r="AI155" s="109"/>
      <c r="AJ155" s="109"/>
      <c r="AK155" s="109"/>
      <c r="AL155" s="109"/>
      <c r="AM155" s="109"/>
      <c r="AN155" s="109"/>
      <c r="AO155" s="109"/>
      <c r="AP155" s="109"/>
      <c r="AQ155" s="109"/>
      <c r="AR155" s="109"/>
      <c r="AS155" s="109"/>
      <c r="AT155" s="109"/>
      <c r="AU155" s="109"/>
      <c r="AV155" s="109"/>
      <c r="AW155" s="109"/>
      <c r="AX155" s="109"/>
      <c r="AY155" s="109"/>
      <c r="AZ155" s="109"/>
      <c r="BA155" s="109"/>
      <c r="BB155" s="109"/>
      <c r="BC155" s="109"/>
      <c r="BD155" s="109"/>
      <c r="BE155" s="109"/>
      <c r="BF155" s="109"/>
      <c r="BG155" s="109"/>
      <c r="BH155" s="109"/>
      <c r="BI155" s="109"/>
      <c r="BJ155" s="109"/>
      <c r="BK155" s="109"/>
      <c r="BL155" s="109"/>
      <c r="BM155" s="109"/>
      <c r="BN155" s="109"/>
      <c r="BO155" s="109"/>
      <c r="BP155" s="109"/>
      <c r="BQ155" s="109"/>
      <c r="BR155" s="109"/>
      <c r="BS155" s="109"/>
      <c r="BT155" s="109"/>
      <c r="BU155" s="109"/>
      <c r="BV155" s="109"/>
      <c r="BW155" s="109"/>
      <c r="BX155" s="109"/>
      <c r="BY155" s="109"/>
      <c r="BZ155" s="109"/>
      <c r="CA155" s="109"/>
      <c r="CB155" s="109"/>
      <c r="CC155" s="109"/>
      <c r="CD155" s="109"/>
      <c r="CE155" s="109"/>
      <c r="CF155" s="109"/>
      <c r="CG155" s="109"/>
      <c r="CH155" s="109"/>
      <c r="CI155" s="109"/>
      <c r="CJ155" s="109"/>
      <c r="CK155" s="109"/>
      <c r="CL155" s="109"/>
      <c r="CM155" s="109"/>
      <c r="CN155" s="109"/>
      <c r="CO155" s="109"/>
      <c r="CP155" s="109"/>
      <c r="CQ155" s="109"/>
      <c r="CR155" s="109"/>
      <c r="CS155" s="109"/>
      <c r="CT155" s="109"/>
      <c r="CU155" s="109"/>
      <c r="CV155" s="109"/>
      <c r="CW155" s="109"/>
      <c r="CX155" s="109"/>
      <c r="CY155" s="109"/>
      <c r="CZ155" s="109"/>
      <c r="DA155" s="109"/>
      <c r="DB155" s="109"/>
      <c r="DC155" s="109"/>
      <c r="DD155" s="109"/>
      <c r="DE155" s="109"/>
      <c r="DF155" s="109"/>
      <c r="DG155" s="109"/>
      <c r="DH155" s="109"/>
      <c r="DI155" s="109"/>
      <c r="DJ155" s="109"/>
      <c r="DK155" s="109"/>
      <c r="DL155" s="109"/>
      <c r="DM155" s="109"/>
      <c r="DN155" s="109"/>
      <c r="DO155" s="109"/>
      <c r="DP155" s="109"/>
      <c r="DQ155" s="109"/>
      <c r="DR155" s="109"/>
      <c r="DS155" s="109"/>
      <c r="DT155" s="109"/>
      <c r="DU155" s="109"/>
      <c r="DV155" s="109"/>
      <c r="DW155" s="109"/>
      <c r="DX155" s="109"/>
      <c r="DY155" s="109"/>
      <c r="DZ155" s="109"/>
      <c r="EA155" s="109"/>
      <c r="EB155" s="109"/>
      <c r="EC155" s="109"/>
      <c r="ED155" s="109"/>
      <c r="EE155" s="109"/>
      <c r="EF155" s="109"/>
      <c r="EG155" s="109"/>
      <c r="EH155" s="109"/>
      <c r="EI155" s="109"/>
      <c r="EJ155" s="109"/>
      <c r="EK155" s="109"/>
      <c r="EL155" s="109"/>
      <c r="EM155" s="109"/>
      <c r="EN155" s="109"/>
      <c r="EO155" s="109"/>
      <c r="EP155" s="109"/>
      <c r="EQ155" s="109"/>
      <c r="ER155" s="109"/>
      <c r="ES155" s="109"/>
      <c r="ET155" s="109"/>
      <c r="EU155" s="109"/>
      <c r="EV155" s="109"/>
      <c r="EW155" s="109"/>
      <c r="EX155" s="109"/>
      <c r="EY155" s="109"/>
      <c r="EZ155" s="109"/>
      <c r="FA155" s="109"/>
      <c r="FB155" s="109"/>
    </row>
    <row r="156" spans="2:158" s="230" customFormat="1" x14ac:dyDescent="0.2">
      <c r="B156" s="231"/>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c r="AM156" s="109"/>
      <c r="AN156" s="109"/>
      <c r="AO156" s="109"/>
      <c r="AP156" s="109"/>
      <c r="AQ156" s="109"/>
      <c r="AR156" s="109"/>
      <c r="AS156" s="109"/>
      <c r="AT156" s="109"/>
      <c r="AU156" s="109"/>
      <c r="AV156" s="109"/>
      <c r="AW156" s="109"/>
      <c r="AX156" s="109"/>
      <c r="AY156" s="109"/>
      <c r="AZ156" s="109"/>
      <c r="BA156" s="109"/>
      <c r="BB156" s="109"/>
      <c r="BC156" s="109"/>
      <c r="BD156" s="109"/>
      <c r="BE156" s="109"/>
      <c r="BF156" s="109"/>
      <c r="BG156" s="109"/>
      <c r="BH156" s="109"/>
      <c r="BI156" s="109"/>
      <c r="BJ156" s="109"/>
      <c r="BK156" s="109"/>
      <c r="BL156" s="109"/>
      <c r="BM156" s="109"/>
      <c r="BN156" s="109"/>
      <c r="BO156" s="109"/>
      <c r="BP156" s="109"/>
      <c r="BQ156" s="109"/>
      <c r="BR156" s="109"/>
      <c r="BS156" s="109"/>
      <c r="BT156" s="109"/>
      <c r="BU156" s="109"/>
      <c r="BV156" s="109"/>
      <c r="BW156" s="109"/>
      <c r="BX156" s="109"/>
      <c r="BY156" s="109"/>
      <c r="BZ156" s="109"/>
      <c r="CA156" s="109"/>
      <c r="CB156" s="109"/>
      <c r="CC156" s="109"/>
      <c r="CD156" s="109"/>
      <c r="CE156" s="109"/>
      <c r="CF156" s="109"/>
      <c r="CG156" s="109"/>
      <c r="CH156" s="109"/>
      <c r="CI156" s="109"/>
      <c r="CJ156" s="109"/>
      <c r="CK156" s="109"/>
      <c r="CL156" s="109"/>
      <c r="CM156" s="109"/>
      <c r="CN156" s="109"/>
      <c r="CO156" s="109"/>
      <c r="CP156" s="109"/>
      <c r="CQ156" s="109"/>
      <c r="CR156" s="109"/>
      <c r="CS156" s="109"/>
      <c r="CT156" s="109"/>
      <c r="CU156" s="109"/>
      <c r="CV156" s="109"/>
      <c r="CW156" s="109"/>
      <c r="CX156" s="109"/>
      <c r="CY156" s="109"/>
      <c r="CZ156" s="109"/>
      <c r="DA156" s="109"/>
      <c r="DB156" s="109"/>
      <c r="DC156" s="109"/>
      <c r="DD156" s="109"/>
      <c r="DE156" s="109"/>
      <c r="DF156" s="109"/>
      <c r="DG156" s="109"/>
      <c r="DH156" s="109"/>
      <c r="DI156" s="109"/>
      <c r="DJ156" s="109"/>
      <c r="DK156" s="109"/>
      <c r="DL156" s="109"/>
      <c r="DM156" s="109"/>
      <c r="DN156" s="109"/>
      <c r="DO156" s="109"/>
      <c r="DP156" s="109"/>
      <c r="DQ156" s="109"/>
      <c r="DR156" s="109"/>
      <c r="DS156" s="109"/>
      <c r="DT156" s="109"/>
      <c r="DU156" s="109"/>
      <c r="DV156" s="109"/>
      <c r="DW156" s="109"/>
      <c r="DX156" s="109"/>
      <c r="DY156" s="109"/>
      <c r="DZ156" s="109"/>
      <c r="EA156" s="109"/>
      <c r="EB156" s="109"/>
      <c r="EC156" s="109"/>
      <c r="ED156" s="109"/>
      <c r="EE156" s="109"/>
      <c r="EF156" s="109"/>
      <c r="EG156" s="109"/>
      <c r="EH156" s="109"/>
      <c r="EI156" s="109"/>
      <c r="EJ156" s="109"/>
      <c r="EK156" s="109"/>
      <c r="EL156" s="109"/>
      <c r="EM156" s="109"/>
      <c r="EN156" s="109"/>
      <c r="EO156" s="109"/>
      <c r="EP156" s="109"/>
      <c r="EQ156" s="109"/>
      <c r="ER156" s="109"/>
      <c r="ES156" s="109"/>
      <c r="ET156" s="109"/>
      <c r="EU156" s="109"/>
      <c r="EV156" s="109"/>
      <c r="EW156" s="109"/>
      <c r="EX156" s="109"/>
      <c r="EY156" s="109"/>
      <c r="EZ156" s="109"/>
      <c r="FA156" s="109"/>
      <c r="FB156" s="109"/>
    </row>
    <row r="157" spans="2:158" s="230" customFormat="1" x14ac:dyDescent="0.2">
      <c r="B157" s="231"/>
      <c r="J157" s="109"/>
      <c r="K157" s="109"/>
      <c r="L157" s="109"/>
      <c r="M157" s="109"/>
      <c r="N157" s="109"/>
      <c r="O157" s="109"/>
      <c r="P157" s="109"/>
      <c r="Q157" s="109"/>
      <c r="R157" s="109"/>
      <c r="S157" s="109"/>
      <c r="T157" s="109"/>
      <c r="U157" s="109"/>
      <c r="V157" s="109"/>
      <c r="W157" s="109"/>
      <c r="X157" s="109"/>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09"/>
      <c r="AT157" s="109"/>
      <c r="AU157" s="109"/>
      <c r="AV157" s="109"/>
      <c r="AW157" s="109"/>
      <c r="AX157" s="109"/>
      <c r="AY157" s="109"/>
      <c r="AZ157" s="109"/>
      <c r="BA157" s="109"/>
      <c r="BB157" s="109"/>
      <c r="BC157" s="109"/>
      <c r="BD157" s="109"/>
      <c r="BE157" s="109"/>
      <c r="BF157" s="109"/>
      <c r="BG157" s="109"/>
      <c r="BH157" s="109"/>
      <c r="BI157" s="109"/>
      <c r="BJ157" s="109"/>
      <c r="BK157" s="109"/>
      <c r="BL157" s="109"/>
      <c r="BM157" s="109"/>
      <c r="BN157" s="109"/>
      <c r="BO157" s="109"/>
      <c r="BP157" s="109"/>
      <c r="BQ157" s="109"/>
      <c r="BR157" s="109"/>
      <c r="BS157" s="109"/>
      <c r="BT157" s="109"/>
      <c r="BU157" s="109"/>
      <c r="BV157" s="109"/>
      <c r="BW157" s="109"/>
      <c r="BX157" s="109"/>
      <c r="BY157" s="109"/>
      <c r="BZ157" s="109"/>
      <c r="CA157" s="109"/>
      <c r="CB157" s="109"/>
      <c r="CC157" s="109"/>
      <c r="CD157" s="109"/>
      <c r="CE157" s="109"/>
      <c r="CF157" s="109"/>
      <c r="CG157" s="109"/>
      <c r="CH157" s="109"/>
      <c r="CI157" s="109"/>
      <c r="CJ157" s="109"/>
      <c r="CK157" s="109"/>
      <c r="CL157" s="109"/>
      <c r="CM157" s="109"/>
      <c r="CN157" s="109"/>
      <c r="CO157" s="109"/>
      <c r="CP157" s="109"/>
      <c r="CQ157" s="109"/>
      <c r="CR157" s="109"/>
      <c r="CS157" s="109"/>
      <c r="CT157" s="109"/>
      <c r="CU157" s="109"/>
      <c r="CV157" s="109"/>
      <c r="CW157" s="109"/>
      <c r="CX157" s="109"/>
      <c r="CY157" s="109"/>
      <c r="CZ157" s="109"/>
      <c r="DA157" s="109"/>
      <c r="DB157" s="109"/>
      <c r="DC157" s="109"/>
      <c r="DD157" s="109"/>
      <c r="DE157" s="109"/>
      <c r="DF157" s="109"/>
      <c r="DG157" s="109"/>
      <c r="DH157" s="109"/>
      <c r="DI157" s="109"/>
      <c r="DJ157" s="109"/>
      <c r="DK157" s="109"/>
      <c r="DL157" s="109"/>
      <c r="DM157" s="109"/>
      <c r="DN157" s="109"/>
      <c r="DO157" s="109"/>
      <c r="DP157" s="109"/>
      <c r="DQ157" s="109"/>
      <c r="DR157" s="109"/>
      <c r="DS157" s="109"/>
      <c r="DT157" s="109"/>
      <c r="DU157" s="109"/>
      <c r="DV157" s="109"/>
      <c r="DW157" s="109"/>
      <c r="DX157" s="109"/>
      <c r="DY157" s="109"/>
      <c r="DZ157" s="109"/>
      <c r="EA157" s="109"/>
      <c r="EB157" s="109"/>
      <c r="EC157" s="109"/>
      <c r="ED157" s="109"/>
      <c r="EE157" s="109"/>
      <c r="EF157" s="109"/>
      <c r="EG157" s="109"/>
      <c r="EH157" s="109"/>
      <c r="EI157" s="109"/>
      <c r="EJ157" s="109"/>
      <c r="EK157" s="109"/>
      <c r="EL157" s="109"/>
      <c r="EM157" s="109"/>
      <c r="EN157" s="109"/>
      <c r="EO157" s="109"/>
      <c r="EP157" s="109"/>
      <c r="EQ157" s="109"/>
      <c r="ER157" s="109"/>
      <c r="ES157" s="109"/>
      <c r="ET157" s="109"/>
      <c r="EU157" s="109"/>
      <c r="EV157" s="109"/>
      <c r="EW157" s="109"/>
      <c r="EX157" s="109"/>
      <c r="EY157" s="109"/>
      <c r="EZ157" s="109"/>
      <c r="FA157" s="109"/>
      <c r="FB157" s="109"/>
    </row>
    <row r="158" spans="2:158" s="230" customFormat="1" x14ac:dyDescent="0.2">
      <c r="B158" s="231"/>
      <c r="J158" s="109"/>
      <c r="K158" s="109"/>
      <c r="L158" s="109"/>
      <c r="M158" s="109"/>
      <c r="N158" s="109"/>
      <c r="O158" s="109"/>
      <c r="P158" s="109"/>
      <c r="Q158" s="109"/>
      <c r="R158" s="109"/>
      <c r="S158" s="109"/>
      <c r="T158" s="109"/>
      <c r="U158" s="109"/>
      <c r="V158" s="109"/>
      <c r="W158" s="109"/>
      <c r="X158" s="109"/>
      <c r="Y158" s="109"/>
      <c r="Z158" s="109"/>
      <c r="AA158" s="109"/>
      <c r="AB158" s="109"/>
      <c r="AC158" s="109"/>
      <c r="AD158" s="109"/>
      <c r="AE158" s="109"/>
      <c r="AF158" s="109"/>
      <c r="AG158" s="109"/>
      <c r="AH158" s="109"/>
      <c r="AI158" s="109"/>
      <c r="AJ158" s="109"/>
      <c r="AK158" s="109"/>
      <c r="AL158" s="109"/>
      <c r="AM158" s="109"/>
      <c r="AN158" s="109"/>
      <c r="AO158" s="109"/>
      <c r="AP158" s="109"/>
      <c r="AQ158" s="109"/>
      <c r="AR158" s="109"/>
      <c r="AS158" s="109"/>
      <c r="AT158" s="109"/>
      <c r="AU158" s="109"/>
      <c r="AV158" s="109"/>
      <c r="AW158" s="109"/>
      <c r="AX158" s="109"/>
      <c r="AY158" s="109"/>
      <c r="AZ158" s="109"/>
      <c r="BA158" s="109"/>
      <c r="BB158" s="109"/>
      <c r="BC158" s="109"/>
      <c r="BD158" s="109"/>
      <c r="BE158" s="109"/>
      <c r="BF158" s="109"/>
      <c r="BG158" s="109"/>
      <c r="BH158" s="109"/>
      <c r="BI158" s="109"/>
      <c r="BJ158" s="109"/>
      <c r="BK158" s="109"/>
      <c r="BL158" s="109"/>
      <c r="BM158" s="109"/>
      <c r="BN158" s="109"/>
      <c r="BO158" s="109"/>
      <c r="BP158" s="109"/>
      <c r="BQ158" s="109"/>
      <c r="BR158" s="109"/>
      <c r="BS158" s="109"/>
      <c r="BT158" s="109"/>
      <c r="BU158" s="109"/>
      <c r="BV158" s="109"/>
      <c r="BW158" s="109"/>
      <c r="BX158" s="109"/>
      <c r="BY158" s="109"/>
      <c r="BZ158" s="109"/>
      <c r="CA158" s="109"/>
      <c r="CB158" s="109"/>
      <c r="CC158" s="109"/>
      <c r="CD158" s="109"/>
      <c r="CE158" s="109"/>
      <c r="CF158" s="109"/>
      <c r="CG158" s="109"/>
      <c r="CH158" s="109"/>
      <c r="CI158" s="109"/>
      <c r="CJ158" s="109"/>
      <c r="CK158" s="109"/>
      <c r="CL158" s="109"/>
      <c r="CM158" s="109"/>
      <c r="CN158" s="109"/>
      <c r="CO158" s="109"/>
      <c r="CP158" s="109"/>
      <c r="CQ158" s="109"/>
      <c r="CR158" s="109"/>
      <c r="CS158" s="109"/>
      <c r="CT158" s="109"/>
      <c r="CU158" s="109"/>
      <c r="CV158" s="109"/>
      <c r="CW158" s="109"/>
      <c r="CX158" s="109"/>
      <c r="CY158" s="109"/>
      <c r="CZ158" s="109"/>
      <c r="DA158" s="109"/>
      <c r="DB158" s="109"/>
      <c r="DC158" s="109"/>
      <c r="DD158" s="109"/>
      <c r="DE158" s="109"/>
      <c r="DF158" s="109"/>
      <c r="DG158" s="109"/>
      <c r="DH158" s="109"/>
      <c r="DI158" s="109"/>
      <c r="DJ158" s="109"/>
      <c r="DK158" s="109"/>
      <c r="DL158" s="109"/>
      <c r="DM158" s="109"/>
      <c r="DN158" s="109"/>
      <c r="DO158" s="109"/>
      <c r="DP158" s="109"/>
      <c r="DQ158" s="109"/>
      <c r="DR158" s="109"/>
      <c r="DS158" s="109"/>
      <c r="DT158" s="109"/>
      <c r="DU158" s="109"/>
      <c r="DV158" s="109"/>
      <c r="DW158" s="109"/>
      <c r="DX158" s="109"/>
      <c r="DY158" s="109"/>
      <c r="DZ158" s="109"/>
      <c r="EA158" s="109"/>
      <c r="EB158" s="109"/>
      <c r="EC158" s="109"/>
      <c r="ED158" s="109"/>
      <c r="EE158" s="109"/>
      <c r="EF158" s="109"/>
      <c r="EG158" s="109"/>
      <c r="EH158" s="109"/>
      <c r="EI158" s="109"/>
      <c r="EJ158" s="109"/>
      <c r="EK158" s="109"/>
      <c r="EL158" s="109"/>
      <c r="EM158" s="109"/>
      <c r="EN158" s="109"/>
      <c r="EO158" s="109"/>
      <c r="EP158" s="109"/>
      <c r="EQ158" s="109"/>
      <c r="ER158" s="109"/>
      <c r="ES158" s="109"/>
      <c r="ET158" s="109"/>
      <c r="EU158" s="109"/>
      <c r="EV158" s="109"/>
      <c r="EW158" s="109"/>
      <c r="EX158" s="109"/>
      <c r="EY158" s="109"/>
      <c r="EZ158" s="109"/>
      <c r="FA158" s="109"/>
      <c r="FB158" s="109"/>
    </row>
    <row r="159" spans="2:158" s="230" customFormat="1" x14ac:dyDescent="0.2">
      <c r="B159" s="231"/>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c r="AK159" s="109"/>
      <c r="AL159" s="109"/>
      <c r="AM159" s="109"/>
      <c r="AN159" s="109"/>
      <c r="AO159" s="109"/>
      <c r="AP159" s="109"/>
      <c r="AQ159" s="109"/>
      <c r="AR159" s="109"/>
      <c r="AS159" s="109"/>
      <c r="AT159" s="109"/>
      <c r="AU159" s="109"/>
      <c r="AV159" s="109"/>
      <c r="AW159" s="109"/>
      <c r="AX159" s="109"/>
      <c r="AY159" s="109"/>
      <c r="AZ159" s="109"/>
      <c r="BA159" s="109"/>
      <c r="BB159" s="109"/>
      <c r="BC159" s="109"/>
      <c r="BD159" s="109"/>
      <c r="BE159" s="109"/>
      <c r="BF159" s="109"/>
      <c r="BG159" s="109"/>
      <c r="BH159" s="109"/>
      <c r="BI159" s="109"/>
      <c r="BJ159" s="109"/>
      <c r="BK159" s="109"/>
      <c r="BL159" s="109"/>
      <c r="BM159" s="109"/>
      <c r="BN159" s="109"/>
      <c r="BO159" s="109"/>
      <c r="BP159" s="109"/>
      <c r="BQ159" s="109"/>
      <c r="BR159" s="109"/>
      <c r="BS159" s="109"/>
      <c r="BT159" s="109"/>
      <c r="BU159" s="109"/>
      <c r="BV159" s="109"/>
      <c r="BW159" s="109"/>
      <c r="BX159" s="109"/>
      <c r="BY159" s="109"/>
      <c r="BZ159" s="109"/>
      <c r="CA159" s="109"/>
      <c r="CB159" s="109"/>
      <c r="CC159" s="109"/>
      <c r="CD159" s="109"/>
      <c r="CE159" s="109"/>
      <c r="CF159" s="109"/>
      <c r="CG159" s="109"/>
      <c r="CH159" s="109"/>
      <c r="CI159" s="109"/>
      <c r="CJ159" s="109"/>
      <c r="CK159" s="109"/>
      <c r="CL159" s="109"/>
      <c r="CM159" s="109"/>
      <c r="CN159" s="109"/>
      <c r="CO159" s="109"/>
      <c r="CP159" s="109"/>
      <c r="CQ159" s="109"/>
      <c r="CR159" s="109"/>
      <c r="CS159" s="109"/>
      <c r="CT159" s="109"/>
      <c r="CU159" s="109"/>
      <c r="CV159" s="109"/>
      <c r="CW159" s="109"/>
      <c r="CX159" s="109"/>
      <c r="CY159" s="109"/>
      <c r="CZ159" s="109"/>
      <c r="DA159" s="109"/>
      <c r="DB159" s="109"/>
      <c r="DC159" s="109"/>
      <c r="DD159" s="109"/>
      <c r="DE159" s="109"/>
      <c r="DF159" s="109"/>
      <c r="DG159" s="109"/>
      <c r="DH159" s="109"/>
      <c r="DI159" s="109"/>
      <c r="DJ159" s="109"/>
      <c r="DK159" s="109"/>
      <c r="DL159" s="109"/>
      <c r="DM159" s="109"/>
      <c r="DN159" s="109"/>
      <c r="DO159" s="109"/>
      <c r="DP159" s="109"/>
      <c r="DQ159" s="109"/>
      <c r="DR159" s="109"/>
      <c r="DS159" s="109"/>
      <c r="DT159" s="109"/>
      <c r="DU159" s="109"/>
      <c r="DV159" s="109"/>
      <c r="DW159" s="109"/>
      <c r="DX159" s="109"/>
      <c r="DY159" s="109"/>
      <c r="DZ159" s="109"/>
      <c r="EA159" s="109"/>
      <c r="EB159" s="109"/>
      <c r="EC159" s="109"/>
      <c r="ED159" s="109"/>
      <c r="EE159" s="109"/>
      <c r="EF159" s="109"/>
      <c r="EG159" s="109"/>
      <c r="EH159" s="109"/>
      <c r="EI159" s="109"/>
      <c r="EJ159" s="109"/>
      <c r="EK159" s="109"/>
      <c r="EL159" s="109"/>
      <c r="EM159" s="109"/>
      <c r="EN159" s="109"/>
      <c r="EO159" s="109"/>
      <c r="EP159" s="109"/>
      <c r="EQ159" s="109"/>
      <c r="ER159" s="109"/>
      <c r="ES159" s="109"/>
      <c r="ET159" s="109"/>
      <c r="EU159" s="109"/>
      <c r="EV159" s="109"/>
      <c r="EW159" s="109"/>
      <c r="EX159" s="109"/>
      <c r="EY159" s="109"/>
      <c r="EZ159" s="109"/>
      <c r="FA159" s="109"/>
      <c r="FB159" s="109"/>
    </row>
    <row r="160" spans="2:158" s="230" customFormat="1" x14ac:dyDescent="0.2">
      <c r="B160" s="231"/>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c r="AM160" s="109"/>
      <c r="AN160" s="109"/>
      <c r="AO160" s="109"/>
      <c r="AP160" s="109"/>
      <c r="AQ160" s="109"/>
      <c r="AR160" s="109"/>
      <c r="AS160" s="109"/>
      <c r="AT160" s="109"/>
      <c r="AU160" s="109"/>
      <c r="AV160" s="109"/>
      <c r="AW160" s="109"/>
      <c r="AX160" s="109"/>
      <c r="AY160" s="109"/>
      <c r="AZ160" s="109"/>
      <c r="BA160" s="109"/>
      <c r="BB160" s="109"/>
      <c r="BC160" s="109"/>
      <c r="BD160" s="109"/>
      <c r="BE160" s="109"/>
      <c r="BF160" s="109"/>
      <c r="BG160" s="109"/>
      <c r="BH160" s="109"/>
      <c r="BI160" s="109"/>
      <c r="BJ160" s="109"/>
      <c r="BK160" s="109"/>
      <c r="BL160" s="109"/>
      <c r="BM160" s="109"/>
      <c r="BN160" s="109"/>
      <c r="BO160" s="109"/>
      <c r="BP160" s="109"/>
      <c r="BQ160" s="109"/>
      <c r="BR160" s="109"/>
      <c r="BS160" s="109"/>
      <c r="BT160" s="109"/>
      <c r="BU160" s="109"/>
      <c r="BV160" s="109"/>
      <c r="BW160" s="109"/>
      <c r="BX160" s="109"/>
      <c r="BY160" s="109"/>
      <c r="BZ160" s="109"/>
      <c r="CA160" s="109"/>
      <c r="CB160" s="109"/>
      <c r="CC160" s="109"/>
      <c r="CD160" s="109"/>
      <c r="CE160" s="109"/>
      <c r="CF160" s="109"/>
      <c r="CG160" s="109"/>
      <c r="CH160" s="109"/>
      <c r="CI160" s="109"/>
      <c r="CJ160" s="109"/>
      <c r="CK160" s="109"/>
      <c r="CL160" s="109"/>
      <c r="CM160" s="109"/>
      <c r="CN160" s="109"/>
      <c r="CO160" s="109"/>
      <c r="CP160" s="109"/>
      <c r="CQ160" s="109"/>
      <c r="CR160" s="109"/>
      <c r="CS160" s="109"/>
      <c r="CT160" s="109"/>
      <c r="CU160" s="109"/>
      <c r="CV160" s="109"/>
      <c r="CW160" s="109"/>
      <c r="CX160" s="109"/>
      <c r="CY160" s="109"/>
      <c r="CZ160" s="109"/>
      <c r="DA160" s="109"/>
      <c r="DB160" s="109"/>
      <c r="DC160" s="109"/>
      <c r="DD160" s="109"/>
      <c r="DE160" s="109"/>
      <c r="DF160" s="109"/>
      <c r="DG160" s="109"/>
      <c r="DH160" s="109"/>
      <c r="DI160" s="109"/>
      <c r="DJ160" s="109"/>
      <c r="DK160" s="109"/>
      <c r="DL160" s="109"/>
      <c r="DM160" s="109"/>
      <c r="DN160" s="109"/>
      <c r="DO160" s="109"/>
      <c r="DP160" s="109"/>
      <c r="DQ160" s="109"/>
      <c r="DR160" s="109"/>
      <c r="DS160" s="109"/>
      <c r="DT160" s="109"/>
      <c r="DU160" s="109"/>
      <c r="DV160" s="109"/>
      <c r="DW160" s="109"/>
      <c r="DX160" s="109"/>
      <c r="DY160" s="109"/>
      <c r="DZ160" s="109"/>
      <c r="EA160" s="109"/>
      <c r="EB160" s="109"/>
      <c r="EC160" s="109"/>
      <c r="ED160" s="109"/>
      <c r="EE160" s="109"/>
      <c r="EF160" s="109"/>
      <c r="EG160" s="109"/>
      <c r="EH160" s="109"/>
      <c r="EI160" s="109"/>
      <c r="EJ160" s="109"/>
      <c r="EK160" s="109"/>
      <c r="EL160" s="109"/>
      <c r="EM160" s="109"/>
      <c r="EN160" s="109"/>
      <c r="EO160" s="109"/>
      <c r="EP160" s="109"/>
      <c r="EQ160" s="109"/>
      <c r="ER160" s="109"/>
      <c r="ES160" s="109"/>
      <c r="ET160" s="109"/>
      <c r="EU160" s="109"/>
      <c r="EV160" s="109"/>
      <c r="EW160" s="109"/>
      <c r="EX160" s="109"/>
      <c r="EY160" s="109"/>
      <c r="EZ160" s="109"/>
      <c r="FA160" s="109"/>
      <c r="FB160" s="109"/>
    </row>
    <row r="161" spans="2:158" s="230" customFormat="1" x14ac:dyDescent="0.2">
      <c r="B161" s="231"/>
      <c r="J161" s="109"/>
      <c r="K161" s="109"/>
      <c r="L161" s="109"/>
      <c r="M161" s="109"/>
      <c r="N161" s="109"/>
      <c r="O161" s="109"/>
      <c r="P161" s="109"/>
      <c r="Q161" s="109"/>
      <c r="R161" s="109"/>
      <c r="S161" s="109"/>
      <c r="T161" s="109"/>
      <c r="U161" s="109"/>
      <c r="V161" s="109"/>
      <c r="W161" s="109"/>
      <c r="X161" s="109"/>
      <c r="Y161" s="109"/>
      <c r="Z161" s="109"/>
      <c r="AA161" s="109"/>
      <c r="AB161" s="109"/>
      <c r="AC161" s="109"/>
      <c r="AD161" s="109"/>
      <c r="AE161" s="109"/>
      <c r="AF161" s="109"/>
      <c r="AG161" s="109"/>
      <c r="AH161" s="109"/>
      <c r="AI161" s="109"/>
      <c r="AJ161" s="109"/>
      <c r="AK161" s="109"/>
      <c r="AL161" s="109"/>
      <c r="AM161" s="109"/>
      <c r="AN161" s="109"/>
      <c r="AO161" s="109"/>
      <c r="AP161" s="109"/>
      <c r="AQ161" s="109"/>
      <c r="AR161" s="109"/>
      <c r="AS161" s="109"/>
      <c r="AT161" s="109"/>
      <c r="AU161" s="109"/>
      <c r="AV161" s="109"/>
      <c r="AW161" s="109"/>
      <c r="AX161" s="109"/>
      <c r="AY161" s="109"/>
      <c r="AZ161" s="109"/>
      <c r="BA161" s="109"/>
      <c r="BB161" s="109"/>
      <c r="BC161" s="109"/>
      <c r="BD161" s="109"/>
      <c r="BE161" s="109"/>
      <c r="BF161" s="109"/>
      <c r="BG161" s="109"/>
      <c r="BH161" s="109"/>
      <c r="BI161" s="109"/>
      <c r="BJ161" s="109"/>
      <c r="BK161" s="109"/>
      <c r="BL161" s="109"/>
      <c r="BM161" s="109"/>
      <c r="BN161" s="109"/>
      <c r="BO161" s="109"/>
      <c r="BP161" s="109"/>
      <c r="BQ161" s="109"/>
      <c r="BR161" s="109"/>
      <c r="BS161" s="109"/>
      <c r="BT161" s="109"/>
      <c r="BU161" s="109"/>
      <c r="BV161" s="109"/>
      <c r="BW161" s="109"/>
      <c r="BX161" s="109"/>
      <c r="BY161" s="109"/>
      <c r="BZ161" s="109"/>
      <c r="CA161" s="109"/>
      <c r="CB161" s="109"/>
      <c r="CC161" s="109"/>
      <c r="CD161" s="109"/>
      <c r="CE161" s="109"/>
      <c r="CF161" s="109"/>
      <c r="CG161" s="109"/>
      <c r="CH161" s="109"/>
      <c r="CI161" s="109"/>
      <c r="CJ161" s="109"/>
      <c r="CK161" s="109"/>
      <c r="CL161" s="109"/>
      <c r="CM161" s="109"/>
      <c r="CN161" s="109"/>
      <c r="CO161" s="109"/>
      <c r="CP161" s="109"/>
      <c r="CQ161" s="109"/>
      <c r="CR161" s="109"/>
      <c r="CS161" s="109"/>
      <c r="CT161" s="109"/>
      <c r="CU161" s="109"/>
      <c r="CV161" s="109"/>
      <c r="CW161" s="109"/>
      <c r="CX161" s="109"/>
      <c r="CY161" s="109"/>
      <c r="CZ161" s="109"/>
      <c r="DA161" s="109"/>
      <c r="DB161" s="109"/>
      <c r="DC161" s="109"/>
      <c r="DD161" s="109"/>
      <c r="DE161" s="109"/>
      <c r="DF161" s="109"/>
      <c r="DG161" s="109"/>
      <c r="DH161" s="109"/>
      <c r="DI161" s="109"/>
      <c r="DJ161" s="109"/>
      <c r="DK161" s="109"/>
      <c r="DL161" s="109"/>
      <c r="DM161" s="109"/>
      <c r="DN161" s="109"/>
      <c r="DO161" s="109"/>
      <c r="DP161" s="109"/>
      <c r="DQ161" s="109"/>
      <c r="DR161" s="109"/>
      <c r="DS161" s="109"/>
      <c r="DT161" s="109"/>
      <c r="DU161" s="109"/>
      <c r="DV161" s="109"/>
      <c r="DW161" s="109"/>
      <c r="DX161" s="109"/>
      <c r="DY161" s="109"/>
      <c r="DZ161" s="109"/>
      <c r="EA161" s="109"/>
      <c r="EB161" s="109"/>
      <c r="EC161" s="109"/>
      <c r="ED161" s="109"/>
      <c r="EE161" s="109"/>
      <c r="EF161" s="109"/>
      <c r="EG161" s="109"/>
      <c r="EH161" s="109"/>
      <c r="EI161" s="109"/>
      <c r="EJ161" s="109"/>
      <c r="EK161" s="109"/>
      <c r="EL161" s="109"/>
      <c r="EM161" s="109"/>
      <c r="EN161" s="109"/>
      <c r="EO161" s="109"/>
      <c r="EP161" s="109"/>
      <c r="EQ161" s="109"/>
      <c r="ER161" s="109"/>
      <c r="ES161" s="109"/>
      <c r="ET161" s="109"/>
      <c r="EU161" s="109"/>
      <c r="EV161" s="109"/>
      <c r="EW161" s="109"/>
      <c r="EX161" s="109"/>
      <c r="EY161" s="109"/>
      <c r="EZ161" s="109"/>
      <c r="FA161" s="109"/>
      <c r="FB161" s="109"/>
    </row>
    <row r="162" spans="2:158" s="230" customFormat="1" x14ac:dyDescent="0.2">
      <c r="B162" s="231"/>
      <c r="J162" s="109"/>
      <c r="K162" s="109"/>
      <c r="L162" s="109"/>
      <c r="M162" s="109"/>
      <c r="N162" s="109"/>
      <c r="O162" s="109"/>
      <c r="P162" s="109"/>
      <c r="Q162" s="109"/>
      <c r="R162" s="109"/>
      <c r="S162" s="109"/>
      <c r="T162" s="109"/>
      <c r="U162" s="109"/>
      <c r="V162" s="109"/>
      <c r="W162" s="109"/>
      <c r="X162" s="109"/>
      <c r="Y162" s="109"/>
      <c r="Z162" s="109"/>
      <c r="AA162" s="109"/>
      <c r="AB162" s="109"/>
      <c r="AC162" s="109"/>
      <c r="AD162" s="109"/>
      <c r="AE162" s="109"/>
      <c r="AF162" s="109"/>
      <c r="AG162" s="109"/>
      <c r="AH162" s="109"/>
      <c r="AI162" s="109"/>
      <c r="AJ162" s="109"/>
      <c r="AK162" s="109"/>
      <c r="AL162" s="109"/>
      <c r="AM162" s="109"/>
      <c r="AN162" s="109"/>
      <c r="AO162" s="109"/>
      <c r="AP162" s="109"/>
      <c r="AQ162" s="109"/>
      <c r="AR162" s="109"/>
      <c r="AS162" s="109"/>
      <c r="AT162" s="109"/>
      <c r="AU162" s="109"/>
      <c r="AV162" s="109"/>
      <c r="AW162" s="109"/>
      <c r="AX162" s="109"/>
      <c r="AY162" s="109"/>
      <c r="AZ162" s="109"/>
      <c r="BA162" s="109"/>
      <c r="BB162" s="109"/>
      <c r="BC162" s="109"/>
      <c r="BD162" s="109"/>
      <c r="BE162" s="109"/>
      <c r="BF162" s="109"/>
      <c r="BG162" s="109"/>
      <c r="BH162" s="109"/>
      <c r="BI162" s="109"/>
      <c r="BJ162" s="109"/>
      <c r="BK162" s="109"/>
      <c r="BL162" s="109"/>
      <c r="BM162" s="109"/>
      <c r="BN162" s="109"/>
      <c r="BO162" s="109"/>
      <c r="BP162" s="109"/>
      <c r="BQ162" s="109"/>
      <c r="BR162" s="109"/>
      <c r="BS162" s="109"/>
      <c r="BT162" s="109"/>
      <c r="BU162" s="109"/>
      <c r="BV162" s="109"/>
      <c r="BW162" s="109"/>
      <c r="BX162" s="109"/>
      <c r="BY162" s="109"/>
      <c r="BZ162" s="109"/>
      <c r="CA162" s="109"/>
      <c r="CB162" s="109"/>
      <c r="CC162" s="109"/>
      <c r="CD162" s="109"/>
      <c r="CE162" s="109"/>
      <c r="CF162" s="109"/>
      <c r="CG162" s="109"/>
      <c r="CH162" s="109"/>
      <c r="CI162" s="109"/>
      <c r="CJ162" s="109"/>
      <c r="CK162" s="109"/>
      <c r="CL162" s="109"/>
      <c r="CM162" s="109"/>
      <c r="CN162" s="109"/>
      <c r="CO162" s="109"/>
      <c r="CP162" s="109"/>
      <c r="CQ162" s="109"/>
      <c r="CR162" s="109"/>
      <c r="CS162" s="109"/>
      <c r="CT162" s="109"/>
      <c r="CU162" s="109"/>
      <c r="CV162" s="109"/>
      <c r="CW162" s="109"/>
      <c r="CX162" s="109"/>
      <c r="CY162" s="109"/>
      <c r="CZ162" s="109"/>
      <c r="DA162" s="109"/>
      <c r="DB162" s="109"/>
      <c r="DC162" s="109"/>
      <c r="DD162" s="109"/>
      <c r="DE162" s="109"/>
      <c r="DF162" s="109"/>
      <c r="DG162" s="109"/>
      <c r="DH162" s="109"/>
      <c r="DI162" s="109"/>
      <c r="DJ162" s="109"/>
      <c r="DK162" s="109"/>
      <c r="DL162" s="109"/>
      <c r="DM162" s="109"/>
      <c r="DN162" s="109"/>
      <c r="DO162" s="109"/>
      <c r="DP162" s="109"/>
      <c r="DQ162" s="109"/>
      <c r="DR162" s="109"/>
      <c r="DS162" s="109"/>
      <c r="DT162" s="109"/>
      <c r="DU162" s="109"/>
      <c r="DV162" s="109"/>
      <c r="DW162" s="109"/>
      <c r="DX162" s="109"/>
      <c r="DY162" s="109"/>
      <c r="DZ162" s="109"/>
      <c r="EA162" s="109"/>
      <c r="EB162" s="109"/>
      <c r="EC162" s="109"/>
      <c r="ED162" s="109"/>
      <c r="EE162" s="109"/>
      <c r="EF162" s="109"/>
      <c r="EG162" s="109"/>
      <c r="EH162" s="109"/>
      <c r="EI162" s="109"/>
      <c r="EJ162" s="109"/>
      <c r="EK162" s="109"/>
      <c r="EL162" s="109"/>
      <c r="EM162" s="109"/>
      <c r="EN162" s="109"/>
      <c r="EO162" s="109"/>
      <c r="EP162" s="109"/>
      <c r="EQ162" s="109"/>
      <c r="ER162" s="109"/>
      <c r="ES162" s="109"/>
      <c r="ET162" s="109"/>
      <c r="EU162" s="109"/>
      <c r="EV162" s="109"/>
      <c r="EW162" s="109"/>
      <c r="EX162" s="109"/>
      <c r="EY162" s="109"/>
      <c r="EZ162" s="109"/>
      <c r="FA162" s="109"/>
      <c r="FB162" s="109"/>
    </row>
    <row r="163" spans="2:158" s="230" customFormat="1" x14ac:dyDescent="0.2">
      <c r="B163" s="231"/>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P163" s="109"/>
      <c r="AQ163" s="109"/>
      <c r="AR163" s="109"/>
      <c r="AS163" s="109"/>
      <c r="AT163" s="109"/>
      <c r="AU163" s="109"/>
      <c r="AV163" s="109"/>
      <c r="AW163" s="109"/>
      <c r="AX163" s="109"/>
      <c r="AY163" s="109"/>
      <c r="AZ163" s="109"/>
      <c r="BA163" s="109"/>
      <c r="BB163" s="109"/>
      <c r="BC163" s="109"/>
      <c r="BD163" s="109"/>
      <c r="BE163" s="109"/>
      <c r="BF163" s="109"/>
      <c r="BG163" s="109"/>
      <c r="BH163" s="109"/>
      <c r="BI163" s="109"/>
      <c r="BJ163" s="109"/>
      <c r="BK163" s="109"/>
      <c r="BL163" s="109"/>
      <c r="BM163" s="109"/>
      <c r="BN163" s="109"/>
      <c r="BO163" s="109"/>
      <c r="BP163" s="109"/>
      <c r="BQ163" s="109"/>
      <c r="BR163" s="109"/>
      <c r="BS163" s="109"/>
      <c r="BT163" s="109"/>
      <c r="BU163" s="109"/>
      <c r="BV163" s="109"/>
      <c r="BW163" s="109"/>
      <c r="BX163" s="109"/>
      <c r="BY163" s="109"/>
      <c r="BZ163" s="109"/>
      <c r="CA163" s="109"/>
      <c r="CB163" s="109"/>
      <c r="CC163" s="109"/>
      <c r="CD163" s="109"/>
      <c r="CE163" s="109"/>
      <c r="CF163" s="109"/>
      <c r="CG163" s="109"/>
      <c r="CH163" s="109"/>
      <c r="CI163" s="109"/>
      <c r="CJ163" s="109"/>
      <c r="CK163" s="109"/>
      <c r="CL163" s="109"/>
      <c r="CM163" s="109"/>
      <c r="CN163" s="109"/>
      <c r="CO163" s="109"/>
      <c r="CP163" s="109"/>
      <c r="CQ163" s="109"/>
      <c r="CR163" s="109"/>
      <c r="CS163" s="109"/>
      <c r="CT163" s="109"/>
      <c r="CU163" s="109"/>
      <c r="CV163" s="109"/>
      <c r="CW163" s="109"/>
      <c r="CX163" s="109"/>
      <c r="CY163" s="109"/>
      <c r="CZ163" s="109"/>
      <c r="DA163" s="109"/>
      <c r="DB163" s="109"/>
      <c r="DC163" s="109"/>
      <c r="DD163" s="109"/>
      <c r="DE163" s="109"/>
      <c r="DF163" s="109"/>
      <c r="DG163" s="109"/>
      <c r="DH163" s="109"/>
      <c r="DI163" s="109"/>
      <c r="DJ163" s="109"/>
      <c r="DK163" s="109"/>
      <c r="DL163" s="109"/>
      <c r="DM163" s="109"/>
      <c r="DN163" s="109"/>
      <c r="DO163" s="109"/>
      <c r="DP163" s="109"/>
      <c r="DQ163" s="109"/>
      <c r="DR163" s="109"/>
      <c r="DS163" s="109"/>
      <c r="DT163" s="109"/>
      <c r="DU163" s="109"/>
      <c r="DV163" s="109"/>
      <c r="DW163" s="109"/>
      <c r="DX163" s="109"/>
      <c r="DY163" s="109"/>
      <c r="DZ163" s="109"/>
      <c r="EA163" s="109"/>
      <c r="EB163" s="109"/>
      <c r="EC163" s="109"/>
      <c r="ED163" s="109"/>
      <c r="EE163" s="109"/>
      <c r="EF163" s="109"/>
      <c r="EG163" s="109"/>
      <c r="EH163" s="109"/>
      <c r="EI163" s="109"/>
      <c r="EJ163" s="109"/>
      <c r="EK163" s="109"/>
      <c r="EL163" s="109"/>
      <c r="EM163" s="109"/>
      <c r="EN163" s="109"/>
      <c r="EO163" s="109"/>
      <c r="EP163" s="109"/>
      <c r="EQ163" s="109"/>
      <c r="ER163" s="109"/>
      <c r="ES163" s="109"/>
      <c r="ET163" s="109"/>
      <c r="EU163" s="109"/>
      <c r="EV163" s="109"/>
      <c r="EW163" s="109"/>
      <c r="EX163" s="109"/>
      <c r="EY163" s="109"/>
      <c r="EZ163" s="109"/>
      <c r="FA163" s="109"/>
      <c r="FB163" s="109"/>
    </row>
    <row r="164" spans="2:158" s="230" customFormat="1" x14ac:dyDescent="0.2">
      <c r="B164" s="231"/>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P164" s="109"/>
      <c r="AQ164" s="109"/>
      <c r="AR164" s="109"/>
      <c r="AS164" s="109"/>
      <c r="AT164" s="109"/>
      <c r="AU164" s="109"/>
      <c r="AV164" s="109"/>
      <c r="AW164" s="109"/>
      <c r="AX164" s="109"/>
      <c r="AY164" s="109"/>
      <c r="AZ164" s="109"/>
      <c r="BA164" s="109"/>
      <c r="BB164" s="109"/>
      <c r="BC164" s="109"/>
      <c r="BD164" s="109"/>
      <c r="BE164" s="109"/>
      <c r="BF164" s="109"/>
      <c r="BG164" s="109"/>
      <c r="BH164" s="109"/>
      <c r="BI164" s="109"/>
      <c r="BJ164" s="109"/>
      <c r="BK164" s="109"/>
      <c r="BL164" s="109"/>
      <c r="BM164" s="109"/>
      <c r="BN164" s="109"/>
      <c r="BO164" s="109"/>
      <c r="BP164" s="109"/>
      <c r="BQ164" s="109"/>
      <c r="BR164" s="109"/>
      <c r="BS164" s="109"/>
      <c r="BT164" s="109"/>
      <c r="BU164" s="109"/>
      <c r="BV164" s="109"/>
      <c r="BW164" s="109"/>
      <c r="BX164" s="109"/>
      <c r="BY164" s="109"/>
      <c r="BZ164" s="109"/>
      <c r="CA164" s="109"/>
      <c r="CB164" s="109"/>
      <c r="CC164" s="109"/>
      <c r="CD164" s="109"/>
      <c r="CE164" s="109"/>
      <c r="CF164" s="109"/>
      <c r="CG164" s="109"/>
      <c r="CH164" s="109"/>
      <c r="CI164" s="109"/>
      <c r="CJ164" s="109"/>
      <c r="CK164" s="109"/>
      <c r="CL164" s="109"/>
      <c r="CM164" s="109"/>
      <c r="CN164" s="109"/>
      <c r="CO164" s="109"/>
      <c r="CP164" s="109"/>
      <c r="CQ164" s="109"/>
      <c r="CR164" s="109"/>
      <c r="CS164" s="109"/>
      <c r="CT164" s="109"/>
      <c r="CU164" s="109"/>
      <c r="CV164" s="109"/>
      <c r="CW164" s="109"/>
      <c r="CX164" s="109"/>
      <c r="CY164" s="109"/>
      <c r="CZ164" s="109"/>
      <c r="DA164" s="109"/>
      <c r="DB164" s="109"/>
      <c r="DC164" s="109"/>
      <c r="DD164" s="109"/>
      <c r="DE164" s="109"/>
      <c r="DF164" s="109"/>
      <c r="DG164" s="109"/>
      <c r="DH164" s="109"/>
      <c r="DI164" s="109"/>
      <c r="DJ164" s="109"/>
      <c r="DK164" s="109"/>
      <c r="DL164" s="109"/>
      <c r="DM164" s="109"/>
      <c r="DN164" s="109"/>
      <c r="DO164" s="109"/>
      <c r="DP164" s="109"/>
      <c r="DQ164" s="109"/>
      <c r="DR164" s="109"/>
      <c r="DS164" s="109"/>
      <c r="DT164" s="109"/>
      <c r="DU164" s="109"/>
      <c r="DV164" s="109"/>
      <c r="DW164" s="109"/>
      <c r="DX164" s="109"/>
      <c r="DY164" s="109"/>
      <c r="DZ164" s="109"/>
      <c r="EA164" s="109"/>
      <c r="EB164" s="109"/>
      <c r="EC164" s="109"/>
      <c r="ED164" s="109"/>
      <c r="EE164" s="109"/>
      <c r="EF164" s="109"/>
      <c r="EG164" s="109"/>
      <c r="EH164" s="109"/>
      <c r="EI164" s="109"/>
      <c r="EJ164" s="109"/>
      <c r="EK164" s="109"/>
      <c r="EL164" s="109"/>
      <c r="EM164" s="109"/>
      <c r="EN164" s="109"/>
      <c r="EO164" s="109"/>
      <c r="EP164" s="109"/>
      <c r="EQ164" s="109"/>
      <c r="ER164" s="109"/>
      <c r="ES164" s="109"/>
      <c r="ET164" s="109"/>
      <c r="EU164" s="109"/>
      <c r="EV164" s="109"/>
      <c r="EW164" s="109"/>
      <c r="EX164" s="109"/>
      <c r="EY164" s="109"/>
      <c r="EZ164" s="109"/>
      <c r="FA164" s="109"/>
      <c r="FB164" s="109"/>
    </row>
    <row r="165" spans="2:158" s="230" customFormat="1" x14ac:dyDescent="0.2">
      <c r="B165" s="231"/>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P165" s="109"/>
      <c r="AQ165" s="109"/>
      <c r="AR165" s="109"/>
      <c r="AS165" s="109"/>
      <c r="AT165" s="109"/>
      <c r="AU165" s="109"/>
      <c r="AV165" s="109"/>
      <c r="AW165" s="109"/>
      <c r="AX165" s="109"/>
      <c r="AY165" s="109"/>
      <c r="AZ165" s="109"/>
      <c r="BA165" s="109"/>
      <c r="BB165" s="109"/>
      <c r="BC165" s="109"/>
      <c r="BD165" s="109"/>
      <c r="BE165" s="109"/>
      <c r="BF165" s="109"/>
      <c r="BG165" s="109"/>
      <c r="BH165" s="109"/>
      <c r="BI165" s="109"/>
      <c r="BJ165" s="109"/>
      <c r="BK165" s="109"/>
      <c r="BL165" s="109"/>
      <c r="BM165" s="109"/>
      <c r="BN165" s="109"/>
      <c r="BO165" s="109"/>
      <c r="BP165" s="109"/>
      <c r="BQ165" s="109"/>
      <c r="BR165" s="109"/>
      <c r="BS165" s="109"/>
      <c r="BT165" s="109"/>
      <c r="BU165" s="109"/>
      <c r="BV165" s="109"/>
      <c r="BW165" s="109"/>
      <c r="BX165" s="109"/>
      <c r="BY165" s="109"/>
      <c r="BZ165" s="109"/>
      <c r="CA165" s="109"/>
      <c r="CB165" s="109"/>
      <c r="CC165" s="109"/>
      <c r="CD165" s="109"/>
      <c r="CE165" s="109"/>
      <c r="CF165" s="109"/>
      <c r="CG165" s="109"/>
      <c r="CH165" s="109"/>
      <c r="CI165" s="109"/>
      <c r="CJ165" s="109"/>
      <c r="CK165" s="109"/>
      <c r="CL165" s="109"/>
      <c r="CM165" s="109"/>
      <c r="CN165" s="109"/>
      <c r="CO165" s="109"/>
      <c r="CP165" s="109"/>
      <c r="CQ165" s="109"/>
      <c r="CR165" s="109"/>
      <c r="CS165" s="109"/>
      <c r="CT165" s="109"/>
      <c r="CU165" s="109"/>
      <c r="CV165" s="109"/>
      <c r="CW165" s="109"/>
      <c r="CX165" s="109"/>
      <c r="CY165" s="109"/>
      <c r="CZ165" s="109"/>
      <c r="DA165" s="109"/>
      <c r="DB165" s="109"/>
      <c r="DC165" s="109"/>
      <c r="DD165" s="109"/>
      <c r="DE165" s="109"/>
      <c r="DF165" s="109"/>
      <c r="DG165" s="109"/>
      <c r="DH165" s="109"/>
      <c r="DI165" s="109"/>
      <c r="DJ165" s="109"/>
      <c r="DK165" s="109"/>
      <c r="DL165" s="109"/>
      <c r="DM165" s="109"/>
      <c r="DN165" s="109"/>
      <c r="DO165" s="109"/>
      <c r="DP165" s="109"/>
      <c r="DQ165" s="109"/>
      <c r="DR165" s="109"/>
      <c r="DS165" s="109"/>
      <c r="DT165" s="109"/>
      <c r="DU165" s="109"/>
      <c r="DV165" s="109"/>
      <c r="DW165" s="109"/>
      <c r="DX165" s="109"/>
      <c r="DY165" s="109"/>
      <c r="DZ165" s="109"/>
      <c r="EA165" s="109"/>
      <c r="EB165" s="109"/>
      <c r="EC165" s="109"/>
      <c r="ED165" s="109"/>
      <c r="EE165" s="109"/>
      <c r="EF165" s="109"/>
      <c r="EG165" s="109"/>
      <c r="EH165" s="109"/>
      <c r="EI165" s="109"/>
      <c r="EJ165" s="109"/>
      <c r="EK165" s="109"/>
      <c r="EL165" s="109"/>
      <c r="EM165" s="109"/>
      <c r="EN165" s="109"/>
      <c r="EO165" s="109"/>
      <c r="EP165" s="109"/>
      <c r="EQ165" s="109"/>
      <c r="ER165" s="109"/>
      <c r="ES165" s="109"/>
      <c r="ET165" s="109"/>
      <c r="EU165" s="109"/>
      <c r="EV165" s="109"/>
      <c r="EW165" s="109"/>
      <c r="EX165" s="109"/>
      <c r="EY165" s="109"/>
      <c r="EZ165" s="109"/>
      <c r="FA165" s="109"/>
      <c r="FB165" s="109"/>
    </row>
    <row r="166" spans="2:158" s="230" customFormat="1" x14ac:dyDescent="0.2">
      <c r="B166" s="231"/>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P166" s="109"/>
      <c r="AQ166" s="109"/>
      <c r="AR166" s="109"/>
      <c r="AS166" s="109"/>
      <c r="AT166" s="109"/>
      <c r="AU166" s="109"/>
      <c r="AV166" s="109"/>
      <c r="AW166" s="109"/>
      <c r="AX166" s="109"/>
      <c r="AY166" s="109"/>
      <c r="AZ166" s="109"/>
      <c r="BA166" s="109"/>
      <c r="BB166" s="109"/>
      <c r="BC166" s="109"/>
      <c r="BD166" s="109"/>
      <c r="BE166" s="109"/>
      <c r="BF166" s="109"/>
      <c r="BG166" s="109"/>
      <c r="BH166" s="109"/>
      <c r="BI166" s="109"/>
      <c r="BJ166" s="109"/>
      <c r="BK166" s="109"/>
      <c r="BL166" s="109"/>
      <c r="BM166" s="109"/>
      <c r="BN166" s="109"/>
      <c r="BO166" s="109"/>
      <c r="BP166" s="109"/>
      <c r="BQ166" s="109"/>
      <c r="BR166" s="109"/>
      <c r="BS166" s="109"/>
      <c r="BT166" s="109"/>
      <c r="BU166" s="109"/>
      <c r="BV166" s="109"/>
      <c r="BW166" s="109"/>
      <c r="BX166" s="109"/>
      <c r="BY166" s="109"/>
      <c r="BZ166" s="109"/>
      <c r="CA166" s="109"/>
      <c r="CB166" s="109"/>
      <c r="CC166" s="109"/>
      <c r="CD166" s="109"/>
      <c r="CE166" s="109"/>
      <c r="CF166" s="109"/>
      <c r="CG166" s="109"/>
      <c r="CH166" s="109"/>
      <c r="CI166" s="109"/>
      <c r="CJ166" s="109"/>
      <c r="CK166" s="109"/>
      <c r="CL166" s="109"/>
      <c r="CM166" s="109"/>
      <c r="CN166" s="109"/>
      <c r="CO166" s="109"/>
      <c r="CP166" s="109"/>
      <c r="CQ166" s="109"/>
      <c r="CR166" s="109"/>
      <c r="CS166" s="109"/>
      <c r="CT166" s="109"/>
      <c r="CU166" s="109"/>
      <c r="CV166" s="109"/>
      <c r="CW166" s="109"/>
      <c r="CX166" s="109"/>
      <c r="CY166" s="109"/>
      <c r="CZ166" s="109"/>
      <c r="DA166" s="109"/>
      <c r="DB166" s="109"/>
      <c r="DC166" s="109"/>
      <c r="DD166" s="109"/>
      <c r="DE166" s="109"/>
      <c r="DF166" s="109"/>
      <c r="DG166" s="109"/>
      <c r="DH166" s="109"/>
      <c r="DI166" s="109"/>
      <c r="DJ166" s="109"/>
      <c r="DK166" s="109"/>
      <c r="DL166" s="109"/>
      <c r="DM166" s="109"/>
      <c r="DN166" s="109"/>
      <c r="DO166" s="109"/>
      <c r="DP166" s="109"/>
      <c r="DQ166" s="109"/>
      <c r="DR166" s="109"/>
      <c r="DS166" s="109"/>
      <c r="DT166" s="109"/>
      <c r="DU166" s="109"/>
      <c r="DV166" s="109"/>
      <c r="DW166" s="109"/>
      <c r="DX166" s="109"/>
      <c r="DY166" s="109"/>
      <c r="DZ166" s="109"/>
      <c r="EA166" s="109"/>
      <c r="EB166" s="109"/>
      <c r="EC166" s="109"/>
      <c r="ED166" s="109"/>
      <c r="EE166" s="109"/>
      <c r="EF166" s="109"/>
      <c r="EG166" s="109"/>
      <c r="EH166" s="109"/>
      <c r="EI166" s="109"/>
      <c r="EJ166" s="109"/>
      <c r="EK166" s="109"/>
      <c r="EL166" s="109"/>
      <c r="EM166" s="109"/>
      <c r="EN166" s="109"/>
      <c r="EO166" s="109"/>
      <c r="EP166" s="109"/>
      <c r="EQ166" s="109"/>
      <c r="ER166" s="109"/>
      <c r="ES166" s="109"/>
      <c r="ET166" s="109"/>
      <c r="EU166" s="109"/>
      <c r="EV166" s="109"/>
      <c r="EW166" s="109"/>
      <c r="EX166" s="109"/>
      <c r="EY166" s="109"/>
      <c r="EZ166" s="109"/>
      <c r="FA166" s="109"/>
      <c r="FB166" s="109"/>
    </row>
    <row r="167" spans="2:158" s="230" customFormat="1" x14ac:dyDescent="0.2">
      <c r="B167" s="231"/>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P167" s="109"/>
      <c r="AQ167" s="109"/>
      <c r="AR167" s="109"/>
      <c r="AS167" s="109"/>
      <c r="AT167" s="109"/>
      <c r="AU167" s="109"/>
      <c r="AV167" s="109"/>
      <c r="AW167" s="109"/>
      <c r="AX167" s="109"/>
      <c r="AY167" s="109"/>
      <c r="AZ167" s="109"/>
      <c r="BA167" s="109"/>
      <c r="BB167" s="109"/>
      <c r="BC167" s="109"/>
      <c r="BD167" s="109"/>
      <c r="BE167" s="109"/>
      <c r="BF167" s="109"/>
      <c r="BG167" s="109"/>
      <c r="BH167" s="109"/>
      <c r="BI167" s="109"/>
      <c r="BJ167" s="109"/>
      <c r="BK167" s="109"/>
      <c r="BL167" s="109"/>
      <c r="BM167" s="109"/>
      <c r="BN167" s="109"/>
      <c r="BO167" s="109"/>
      <c r="BP167" s="109"/>
      <c r="BQ167" s="109"/>
      <c r="BR167" s="109"/>
      <c r="BS167" s="109"/>
      <c r="BT167" s="109"/>
      <c r="BU167" s="109"/>
      <c r="BV167" s="109"/>
      <c r="BW167" s="109"/>
      <c r="BX167" s="109"/>
      <c r="BY167" s="109"/>
      <c r="BZ167" s="109"/>
      <c r="CA167" s="109"/>
      <c r="CB167" s="109"/>
      <c r="CC167" s="109"/>
      <c r="CD167" s="109"/>
      <c r="CE167" s="109"/>
      <c r="CF167" s="109"/>
      <c r="CG167" s="109"/>
      <c r="CH167" s="109"/>
      <c r="CI167" s="109"/>
      <c r="CJ167" s="109"/>
      <c r="CK167" s="109"/>
      <c r="CL167" s="109"/>
      <c r="CM167" s="109"/>
      <c r="CN167" s="109"/>
      <c r="CO167" s="109"/>
      <c r="CP167" s="109"/>
      <c r="CQ167" s="109"/>
      <c r="CR167" s="109"/>
      <c r="CS167" s="109"/>
      <c r="CT167" s="109"/>
      <c r="CU167" s="109"/>
      <c r="CV167" s="109"/>
      <c r="CW167" s="109"/>
      <c r="CX167" s="109"/>
      <c r="CY167" s="109"/>
      <c r="CZ167" s="109"/>
      <c r="DA167" s="109"/>
      <c r="DB167" s="109"/>
      <c r="DC167" s="109"/>
      <c r="DD167" s="109"/>
      <c r="DE167" s="109"/>
      <c r="DF167" s="109"/>
      <c r="DG167" s="109"/>
      <c r="DH167" s="109"/>
      <c r="DI167" s="109"/>
      <c r="DJ167" s="109"/>
      <c r="DK167" s="109"/>
      <c r="DL167" s="109"/>
      <c r="DM167" s="109"/>
      <c r="DN167" s="109"/>
      <c r="DO167" s="109"/>
      <c r="DP167" s="109"/>
      <c r="DQ167" s="109"/>
      <c r="DR167" s="109"/>
      <c r="DS167" s="109"/>
      <c r="DT167" s="109"/>
      <c r="DU167" s="109"/>
      <c r="DV167" s="109"/>
      <c r="DW167" s="109"/>
      <c r="DX167" s="109"/>
      <c r="DY167" s="109"/>
      <c r="DZ167" s="109"/>
      <c r="EA167" s="109"/>
      <c r="EB167" s="109"/>
      <c r="EC167" s="109"/>
      <c r="ED167" s="109"/>
      <c r="EE167" s="109"/>
      <c r="EF167" s="109"/>
      <c r="EG167" s="109"/>
      <c r="EH167" s="109"/>
      <c r="EI167" s="109"/>
      <c r="EJ167" s="109"/>
      <c r="EK167" s="109"/>
      <c r="EL167" s="109"/>
      <c r="EM167" s="109"/>
      <c r="EN167" s="109"/>
      <c r="EO167" s="109"/>
      <c r="EP167" s="109"/>
      <c r="EQ167" s="109"/>
      <c r="ER167" s="109"/>
      <c r="ES167" s="109"/>
      <c r="ET167" s="109"/>
      <c r="EU167" s="109"/>
      <c r="EV167" s="109"/>
      <c r="EW167" s="109"/>
      <c r="EX167" s="109"/>
      <c r="EY167" s="109"/>
      <c r="EZ167" s="109"/>
      <c r="FA167" s="109"/>
      <c r="FB167" s="109"/>
    </row>
    <row r="168" spans="2:158" s="230" customFormat="1" x14ac:dyDescent="0.2">
      <c r="B168" s="231"/>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c r="BE168" s="109"/>
      <c r="BF168" s="109"/>
      <c r="BG168" s="109"/>
      <c r="BH168" s="109"/>
      <c r="BI168" s="109"/>
      <c r="BJ168" s="109"/>
      <c r="BK168" s="109"/>
      <c r="BL168" s="109"/>
      <c r="BM168" s="109"/>
      <c r="BN168" s="109"/>
      <c r="BO168" s="109"/>
      <c r="BP168" s="109"/>
      <c r="BQ168" s="109"/>
      <c r="BR168" s="109"/>
      <c r="BS168" s="109"/>
      <c r="BT168" s="109"/>
      <c r="BU168" s="109"/>
      <c r="BV168" s="109"/>
      <c r="BW168" s="109"/>
      <c r="BX168" s="109"/>
      <c r="BY168" s="109"/>
      <c r="BZ168" s="109"/>
      <c r="CA168" s="109"/>
      <c r="CB168" s="109"/>
      <c r="CC168" s="109"/>
      <c r="CD168" s="109"/>
      <c r="CE168" s="109"/>
      <c r="CF168" s="109"/>
      <c r="CG168" s="109"/>
      <c r="CH168" s="109"/>
      <c r="CI168" s="109"/>
      <c r="CJ168" s="109"/>
      <c r="CK168" s="109"/>
      <c r="CL168" s="109"/>
      <c r="CM168" s="109"/>
      <c r="CN168" s="109"/>
      <c r="CO168" s="109"/>
      <c r="CP168" s="109"/>
      <c r="CQ168" s="109"/>
      <c r="CR168" s="109"/>
      <c r="CS168" s="109"/>
      <c r="CT168" s="109"/>
      <c r="CU168" s="109"/>
      <c r="CV168" s="109"/>
      <c r="CW168" s="109"/>
      <c r="CX168" s="109"/>
      <c r="CY168" s="109"/>
      <c r="CZ168" s="109"/>
      <c r="DA168" s="109"/>
      <c r="DB168" s="109"/>
      <c r="DC168" s="109"/>
      <c r="DD168" s="109"/>
      <c r="DE168" s="109"/>
      <c r="DF168" s="109"/>
      <c r="DG168" s="109"/>
      <c r="DH168" s="109"/>
      <c r="DI168" s="109"/>
      <c r="DJ168" s="109"/>
      <c r="DK168" s="109"/>
      <c r="DL168" s="109"/>
      <c r="DM168" s="109"/>
      <c r="DN168" s="109"/>
      <c r="DO168" s="109"/>
      <c r="DP168" s="109"/>
      <c r="DQ168" s="109"/>
      <c r="DR168" s="109"/>
      <c r="DS168" s="109"/>
      <c r="DT168" s="109"/>
      <c r="DU168" s="109"/>
      <c r="DV168" s="109"/>
      <c r="DW168" s="109"/>
      <c r="DX168" s="109"/>
      <c r="DY168" s="109"/>
      <c r="DZ168" s="109"/>
      <c r="EA168" s="109"/>
      <c r="EB168" s="109"/>
      <c r="EC168" s="109"/>
      <c r="ED168" s="109"/>
      <c r="EE168" s="109"/>
      <c r="EF168" s="109"/>
      <c r="EG168" s="109"/>
      <c r="EH168" s="109"/>
      <c r="EI168" s="109"/>
      <c r="EJ168" s="109"/>
      <c r="EK168" s="109"/>
      <c r="EL168" s="109"/>
      <c r="EM168" s="109"/>
      <c r="EN168" s="109"/>
      <c r="EO168" s="109"/>
      <c r="EP168" s="109"/>
      <c r="EQ168" s="109"/>
      <c r="ER168" s="109"/>
      <c r="ES168" s="109"/>
      <c r="ET168" s="109"/>
      <c r="EU168" s="109"/>
      <c r="EV168" s="109"/>
      <c r="EW168" s="109"/>
      <c r="EX168" s="109"/>
      <c r="EY168" s="109"/>
      <c r="EZ168" s="109"/>
      <c r="FA168" s="109"/>
      <c r="FB168" s="109"/>
    </row>
    <row r="169" spans="2:158" s="230" customFormat="1" x14ac:dyDescent="0.2">
      <c r="B169" s="231"/>
      <c r="J169" s="109"/>
      <c r="K169" s="109"/>
      <c r="L169" s="109"/>
      <c r="M169" s="109"/>
      <c r="N169" s="109"/>
      <c r="O169" s="109"/>
      <c r="P169" s="109"/>
      <c r="Q169" s="109"/>
      <c r="R169" s="109"/>
      <c r="S169" s="109"/>
      <c r="T169" s="109"/>
      <c r="U169" s="109"/>
      <c r="V169" s="109"/>
      <c r="W169" s="109"/>
      <c r="X169" s="109"/>
      <c r="Y169" s="109"/>
      <c r="Z169" s="109"/>
      <c r="AA169" s="109"/>
      <c r="AB169" s="109"/>
      <c r="AC169" s="109"/>
      <c r="AD169" s="109"/>
      <c r="AE169" s="109"/>
      <c r="AF169" s="109"/>
      <c r="AG169" s="109"/>
      <c r="AH169" s="109"/>
      <c r="AI169" s="109"/>
      <c r="AJ169" s="109"/>
      <c r="AK169" s="109"/>
      <c r="AL169" s="109"/>
      <c r="AM169" s="109"/>
      <c r="AN169" s="109"/>
      <c r="AO169" s="109"/>
      <c r="AP169" s="109"/>
      <c r="AQ169" s="109"/>
      <c r="AR169" s="109"/>
      <c r="AS169" s="109"/>
      <c r="AT169" s="109"/>
      <c r="AU169" s="109"/>
      <c r="AV169" s="109"/>
      <c r="AW169" s="109"/>
      <c r="AX169" s="109"/>
      <c r="AY169" s="109"/>
      <c r="AZ169" s="109"/>
      <c r="BA169" s="109"/>
      <c r="BB169" s="109"/>
      <c r="BC169" s="109"/>
      <c r="BD169" s="109"/>
      <c r="BE169" s="109"/>
      <c r="BF169" s="109"/>
      <c r="BG169" s="109"/>
      <c r="BH169" s="109"/>
      <c r="BI169" s="109"/>
      <c r="BJ169" s="109"/>
      <c r="BK169" s="109"/>
      <c r="BL169" s="109"/>
      <c r="BM169" s="109"/>
      <c r="BN169" s="109"/>
      <c r="BO169" s="109"/>
      <c r="BP169" s="109"/>
      <c r="BQ169" s="109"/>
      <c r="BR169" s="109"/>
      <c r="BS169" s="109"/>
      <c r="BT169" s="109"/>
      <c r="BU169" s="109"/>
      <c r="BV169" s="109"/>
      <c r="BW169" s="109"/>
      <c r="BX169" s="109"/>
      <c r="BY169" s="109"/>
      <c r="BZ169" s="109"/>
      <c r="CA169" s="109"/>
      <c r="CB169" s="109"/>
      <c r="CC169" s="109"/>
      <c r="CD169" s="109"/>
      <c r="CE169" s="109"/>
      <c r="CF169" s="109"/>
      <c r="CG169" s="109"/>
      <c r="CH169" s="109"/>
      <c r="CI169" s="109"/>
      <c r="CJ169" s="109"/>
      <c r="CK169" s="109"/>
      <c r="CL169" s="109"/>
      <c r="CM169" s="109"/>
      <c r="CN169" s="109"/>
      <c r="CO169" s="109"/>
      <c r="CP169" s="109"/>
      <c r="CQ169" s="109"/>
      <c r="CR169" s="109"/>
      <c r="CS169" s="109"/>
      <c r="CT169" s="109"/>
      <c r="CU169" s="109"/>
      <c r="CV169" s="109"/>
      <c r="CW169" s="109"/>
      <c r="CX169" s="109"/>
      <c r="CY169" s="109"/>
      <c r="CZ169" s="109"/>
      <c r="DA169" s="109"/>
      <c r="DB169" s="109"/>
      <c r="DC169" s="109"/>
      <c r="DD169" s="109"/>
      <c r="DE169" s="109"/>
      <c r="DF169" s="109"/>
      <c r="DG169" s="109"/>
      <c r="DH169" s="109"/>
      <c r="DI169" s="109"/>
      <c r="DJ169" s="109"/>
      <c r="DK169" s="109"/>
      <c r="DL169" s="109"/>
      <c r="DM169" s="109"/>
      <c r="DN169" s="109"/>
      <c r="DO169" s="109"/>
      <c r="DP169" s="109"/>
      <c r="DQ169" s="109"/>
      <c r="DR169" s="109"/>
      <c r="DS169" s="109"/>
      <c r="DT169" s="109"/>
      <c r="DU169" s="109"/>
      <c r="DV169" s="109"/>
      <c r="DW169" s="109"/>
      <c r="DX169" s="109"/>
      <c r="DY169" s="109"/>
      <c r="DZ169" s="109"/>
      <c r="EA169" s="109"/>
      <c r="EB169" s="109"/>
      <c r="EC169" s="109"/>
      <c r="ED169" s="109"/>
      <c r="EE169" s="109"/>
      <c r="EF169" s="109"/>
      <c r="EG169" s="109"/>
      <c r="EH169" s="109"/>
      <c r="EI169" s="109"/>
      <c r="EJ169" s="109"/>
      <c r="EK169" s="109"/>
      <c r="EL169" s="109"/>
      <c r="EM169" s="109"/>
      <c r="EN169" s="109"/>
      <c r="EO169" s="109"/>
      <c r="EP169" s="109"/>
      <c r="EQ169" s="109"/>
      <c r="ER169" s="109"/>
      <c r="ES169" s="109"/>
      <c r="ET169" s="109"/>
      <c r="EU169" s="109"/>
      <c r="EV169" s="109"/>
      <c r="EW169" s="109"/>
      <c r="EX169" s="109"/>
      <c r="EY169" s="109"/>
      <c r="EZ169" s="109"/>
      <c r="FA169" s="109"/>
      <c r="FB169" s="109"/>
    </row>
    <row r="170" spans="2:158" s="230" customFormat="1" x14ac:dyDescent="0.2">
      <c r="B170" s="231"/>
      <c r="J170" s="109"/>
      <c r="K170" s="109"/>
      <c r="L170" s="109"/>
      <c r="M170" s="109"/>
      <c r="N170" s="109"/>
      <c r="O170" s="109"/>
      <c r="P170" s="109"/>
      <c r="Q170" s="109"/>
      <c r="R170" s="109"/>
      <c r="S170" s="109"/>
      <c r="T170" s="109"/>
      <c r="U170" s="109"/>
      <c r="V170" s="109"/>
      <c r="W170" s="109"/>
      <c r="X170" s="109"/>
      <c r="Y170" s="109"/>
      <c r="Z170" s="109"/>
      <c r="AA170" s="109"/>
      <c r="AB170" s="109"/>
      <c r="AC170" s="109"/>
      <c r="AD170" s="109"/>
      <c r="AE170" s="109"/>
      <c r="AF170" s="109"/>
      <c r="AG170" s="109"/>
      <c r="AH170" s="109"/>
      <c r="AI170" s="109"/>
      <c r="AJ170" s="109"/>
      <c r="AK170" s="109"/>
      <c r="AL170" s="109"/>
      <c r="AM170" s="109"/>
      <c r="AN170" s="109"/>
      <c r="AO170" s="109"/>
      <c r="AP170" s="109"/>
      <c r="AQ170" s="109"/>
      <c r="AR170" s="109"/>
      <c r="AS170" s="109"/>
      <c r="AT170" s="109"/>
      <c r="AU170" s="109"/>
      <c r="AV170" s="109"/>
      <c r="AW170" s="109"/>
      <c r="AX170" s="109"/>
      <c r="AY170" s="109"/>
      <c r="AZ170" s="109"/>
      <c r="BA170" s="109"/>
      <c r="BB170" s="109"/>
      <c r="BC170" s="109"/>
      <c r="BD170" s="109"/>
      <c r="BE170" s="109"/>
      <c r="BF170" s="109"/>
      <c r="BG170" s="109"/>
      <c r="BH170" s="109"/>
      <c r="BI170" s="109"/>
      <c r="BJ170" s="109"/>
      <c r="BK170" s="109"/>
      <c r="BL170" s="109"/>
      <c r="BM170" s="109"/>
      <c r="BN170" s="109"/>
      <c r="BO170" s="109"/>
      <c r="BP170" s="109"/>
      <c r="BQ170" s="109"/>
      <c r="BR170" s="109"/>
      <c r="BS170" s="109"/>
      <c r="BT170" s="109"/>
      <c r="BU170" s="109"/>
      <c r="BV170" s="109"/>
      <c r="BW170" s="109"/>
      <c r="BX170" s="109"/>
      <c r="BY170" s="109"/>
      <c r="BZ170" s="109"/>
      <c r="CA170" s="109"/>
      <c r="CB170" s="109"/>
      <c r="CC170" s="109"/>
      <c r="CD170" s="109"/>
      <c r="CE170" s="109"/>
      <c r="CF170" s="109"/>
      <c r="CG170" s="109"/>
      <c r="CH170" s="109"/>
      <c r="CI170" s="109"/>
      <c r="CJ170" s="109"/>
      <c r="CK170" s="109"/>
      <c r="CL170" s="109"/>
      <c r="CM170" s="109"/>
      <c r="CN170" s="109"/>
      <c r="CO170" s="109"/>
      <c r="CP170" s="109"/>
      <c r="CQ170" s="109"/>
      <c r="CR170" s="109"/>
      <c r="CS170" s="109"/>
      <c r="CT170" s="109"/>
      <c r="CU170" s="109"/>
      <c r="CV170" s="109"/>
      <c r="CW170" s="109"/>
      <c r="CX170" s="109"/>
      <c r="CY170" s="109"/>
      <c r="CZ170" s="109"/>
      <c r="DA170" s="109"/>
      <c r="DB170" s="109"/>
      <c r="DC170" s="109"/>
      <c r="DD170" s="109"/>
      <c r="DE170" s="109"/>
      <c r="DF170" s="109"/>
      <c r="DG170" s="109"/>
      <c r="DH170" s="109"/>
      <c r="DI170" s="109"/>
      <c r="DJ170" s="109"/>
      <c r="DK170" s="109"/>
      <c r="DL170" s="109"/>
      <c r="DM170" s="109"/>
      <c r="DN170" s="109"/>
      <c r="DO170" s="109"/>
      <c r="DP170" s="109"/>
      <c r="DQ170" s="109"/>
      <c r="DR170" s="109"/>
      <c r="DS170" s="109"/>
      <c r="DT170" s="109"/>
      <c r="DU170" s="109"/>
      <c r="DV170" s="109"/>
      <c r="DW170" s="109"/>
      <c r="DX170" s="109"/>
      <c r="DY170" s="109"/>
      <c r="DZ170" s="109"/>
      <c r="EA170" s="109"/>
      <c r="EB170" s="109"/>
      <c r="EC170" s="109"/>
      <c r="ED170" s="109"/>
      <c r="EE170" s="109"/>
      <c r="EF170" s="109"/>
      <c r="EG170" s="109"/>
      <c r="EH170" s="109"/>
      <c r="EI170" s="109"/>
      <c r="EJ170" s="109"/>
      <c r="EK170" s="109"/>
      <c r="EL170" s="109"/>
      <c r="EM170" s="109"/>
      <c r="EN170" s="109"/>
      <c r="EO170" s="109"/>
      <c r="EP170" s="109"/>
      <c r="EQ170" s="109"/>
      <c r="ER170" s="109"/>
      <c r="ES170" s="109"/>
      <c r="ET170" s="109"/>
      <c r="EU170" s="109"/>
      <c r="EV170" s="109"/>
      <c r="EW170" s="109"/>
      <c r="EX170" s="109"/>
      <c r="EY170" s="109"/>
      <c r="EZ170" s="109"/>
      <c r="FA170" s="109"/>
      <c r="FB170" s="109"/>
    </row>
    <row r="171" spans="2:158" s="230" customFormat="1" x14ac:dyDescent="0.2">
      <c r="B171" s="231"/>
      <c r="J171" s="109"/>
      <c r="K171" s="109"/>
      <c r="L171" s="109"/>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09"/>
      <c r="AI171" s="109"/>
      <c r="AJ171" s="109"/>
      <c r="AK171" s="109"/>
      <c r="AL171" s="109"/>
      <c r="AM171" s="109"/>
      <c r="AN171" s="109"/>
      <c r="AO171" s="109"/>
      <c r="AP171" s="109"/>
      <c r="AQ171" s="109"/>
      <c r="AR171" s="109"/>
      <c r="AS171" s="109"/>
      <c r="AT171" s="109"/>
      <c r="AU171" s="109"/>
      <c r="AV171" s="109"/>
      <c r="AW171" s="109"/>
      <c r="AX171" s="109"/>
      <c r="AY171" s="109"/>
      <c r="AZ171" s="109"/>
      <c r="BA171" s="109"/>
      <c r="BB171" s="109"/>
      <c r="BC171" s="109"/>
      <c r="BD171" s="109"/>
      <c r="BE171" s="109"/>
      <c r="BF171" s="109"/>
      <c r="BG171" s="109"/>
      <c r="BH171" s="109"/>
      <c r="BI171" s="109"/>
      <c r="BJ171" s="109"/>
      <c r="BK171" s="109"/>
      <c r="BL171" s="109"/>
      <c r="BM171" s="109"/>
      <c r="BN171" s="109"/>
      <c r="BO171" s="109"/>
      <c r="BP171" s="109"/>
      <c r="BQ171" s="109"/>
      <c r="BR171" s="109"/>
      <c r="BS171" s="109"/>
      <c r="BT171" s="109"/>
      <c r="BU171" s="109"/>
      <c r="BV171" s="109"/>
      <c r="BW171" s="109"/>
      <c r="BX171" s="109"/>
      <c r="BY171" s="109"/>
      <c r="BZ171" s="109"/>
      <c r="CA171" s="109"/>
      <c r="CB171" s="109"/>
      <c r="CC171" s="109"/>
      <c r="CD171" s="109"/>
      <c r="CE171" s="109"/>
      <c r="CF171" s="109"/>
      <c r="CG171" s="109"/>
      <c r="CH171" s="109"/>
      <c r="CI171" s="109"/>
      <c r="CJ171" s="109"/>
      <c r="CK171" s="109"/>
      <c r="CL171" s="109"/>
      <c r="CM171" s="109"/>
      <c r="CN171" s="109"/>
      <c r="CO171" s="109"/>
      <c r="CP171" s="109"/>
      <c r="CQ171" s="109"/>
      <c r="CR171" s="109"/>
      <c r="CS171" s="109"/>
      <c r="CT171" s="109"/>
      <c r="CU171" s="109"/>
      <c r="CV171" s="109"/>
      <c r="CW171" s="109"/>
      <c r="CX171" s="109"/>
      <c r="CY171" s="109"/>
      <c r="CZ171" s="109"/>
      <c r="DA171" s="109"/>
      <c r="DB171" s="109"/>
      <c r="DC171" s="109"/>
      <c r="DD171" s="109"/>
      <c r="DE171" s="109"/>
      <c r="DF171" s="109"/>
      <c r="DG171" s="109"/>
      <c r="DH171" s="109"/>
      <c r="DI171" s="109"/>
      <c r="DJ171" s="109"/>
      <c r="DK171" s="109"/>
      <c r="DL171" s="109"/>
      <c r="DM171" s="109"/>
      <c r="DN171" s="109"/>
      <c r="DO171" s="109"/>
      <c r="DP171" s="109"/>
      <c r="DQ171" s="109"/>
      <c r="DR171" s="109"/>
      <c r="DS171" s="109"/>
      <c r="DT171" s="109"/>
      <c r="DU171" s="109"/>
      <c r="DV171" s="109"/>
      <c r="DW171" s="109"/>
      <c r="DX171" s="109"/>
      <c r="DY171" s="109"/>
      <c r="DZ171" s="109"/>
      <c r="EA171" s="109"/>
      <c r="EB171" s="109"/>
      <c r="EC171" s="109"/>
      <c r="ED171" s="109"/>
      <c r="EE171" s="109"/>
      <c r="EF171" s="109"/>
      <c r="EG171" s="109"/>
      <c r="EH171" s="109"/>
      <c r="EI171" s="109"/>
      <c r="EJ171" s="109"/>
      <c r="EK171" s="109"/>
      <c r="EL171" s="109"/>
      <c r="EM171" s="109"/>
      <c r="EN171" s="109"/>
      <c r="EO171" s="109"/>
      <c r="EP171" s="109"/>
      <c r="EQ171" s="109"/>
      <c r="ER171" s="109"/>
      <c r="ES171" s="109"/>
      <c r="ET171" s="109"/>
      <c r="EU171" s="109"/>
      <c r="EV171" s="109"/>
      <c r="EW171" s="109"/>
      <c r="EX171" s="109"/>
      <c r="EY171" s="109"/>
      <c r="EZ171" s="109"/>
      <c r="FA171" s="109"/>
      <c r="FB171" s="109"/>
    </row>
    <row r="172" spans="2:158" s="230" customFormat="1" x14ac:dyDescent="0.2">
      <c r="B172" s="231"/>
      <c r="J172" s="109"/>
      <c r="K172" s="109"/>
      <c r="L172" s="109"/>
      <c r="M172" s="109"/>
      <c r="N172" s="109"/>
      <c r="O172" s="109"/>
      <c r="P172" s="109"/>
      <c r="Q172" s="109"/>
      <c r="R172" s="109"/>
      <c r="S172" s="109"/>
      <c r="T172" s="109"/>
      <c r="U172" s="109"/>
      <c r="V172" s="109"/>
      <c r="W172" s="109"/>
      <c r="X172" s="109"/>
      <c r="Y172" s="109"/>
      <c r="Z172" s="109"/>
      <c r="AA172" s="109"/>
      <c r="AB172" s="109"/>
      <c r="AC172" s="109"/>
      <c r="AD172" s="109"/>
      <c r="AE172" s="109"/>
      <c r="AF172" s="109"/>
      <c r="AG172" s="109"/>
      <c r="AH172" s="109"/>
      <c r="AI172" s="109"/>
      <c r="AJ172" s="109"/>
      <c r="AK172" s="109"/>
      <c r="AL172" s="109"/>
      <c r="AM172" s="109"/>
      <c r="AN172" s="109"/>
      <c r="AO172" s="109"/>
      <c r="AP172" s="109"/>
      <c r="AQ172" s="109"/>
      <c r="AR172" s="109"/>
      <c r="AS172" s="109"/>
      <c r="AT172" s="109"/>
      <c r="AU172" s="109"/>
      <c r="AV172" s="109"/>
      <c r="AW172" s="109"/>
      <c r="AX172" s="109"/>
      <c r="AY172" s="109"/>
      <c r="AZ172" s="109"/>
      <c r="BA172" s="109"/>
      <c r="BB172" s="109"/>
      <c r="BC172" s="109"/>
      <c r="BD172" s="109"/>
      <c r="BE172" s="109"/>
      <c r="BF172" s="109"/>
      <c r="BG172" s="109"/>
      <c r="BH172" s="109"/>
      <c r="BI172" s="109"/>
      <c r="BJ172" s="109"/>
      <c r="BK172" s="109"/>
      <c r="BL172" s="109"/>
      <c r="BM172" s="109"/>
      <c r="BN172" s="109"/>
      <c r="BO172" s="109"/>
      <c r="BP172" s="109"/>
      <c r="BQ172" s="109"/>
      <c r="BR172" s="109"/>
      <c r="BS172" s="109"/>
      <c r="BT172" s="109"/>
      <c r="BU172" s="109"/>
      <c r="BV172" s="109"/>
      <c r="BW172" s="109"/>
      <c r="BX172" s="109"/>
      <c r="BY172" s="109"/>
      <c r="BZ172" s="109"/>
      <c r="CA172" s="109"/>
      <c r="CB172" s="109"/>
      <c r="CC172" s="109"/>
      <c r="CD172" s="109"/>
      <c r="CE172" s="109"/>
      <c r="CF172" s="109"/>
      <c r="CG172" s="109"/>
      <c r="CH172" s="109"/>
      <c r="CI172" s="109"/>
      <c r="CJ172" s="109"/>
      <c r="CK172" s="109"/>
      <c r="CL172" s="109"/>
      <c r="CM172" s="109"/>
      <c r="CN172" s="109"/>
      <c r="CO172" s="109"/>
      <c r="CP172" s="109"/>
      <c r="CQ172" s="109"/>
      <c r="CR172" s="109"/>
      <c r="CS172" s="109"/>
      <c r="CT172" s="109"/>
      <c r="CU172" s="109"/>
      <c r="CV172" s="109"/>
      <c r="CW172" s="109"/>
      <c r="CX172" s="109"/>
      <c r="CY172" s="109"/>
      <c r="CZ172" s="109"/>
      <c r="DA172" s="109"/>
      <c r="DB172" s="109"/>
      <c r="DC172" s="109"/>
      <c r="DD172" s="109"/>
      <c r="DE172" s="109"/>
      <c r="DF172" s="109"/>
      <c r="DG172" s="109"/>
      <c r="DH172" s="109"/>
      <c r="DI172" s="109"/>
      <c r="DJ172" s="109"/>
      <c r="DK172" s="109"/>
      <c r="DL172" s="109"/>
      <c r="DM172" s="109"/>
      <c r="DN172" s="109"/>
      <c r="DO172" s="109"/>
      <c r="DP172" s="109"/>
      <c r="DQ172" s="109"/>
      <c r="DR172" s="109"/>
      <c r="DS172" s="109"/>
      <c r="DT172" s="109"/>
      <c r="DU172" s="109"/>
      <c r="DV172" s="109"/>
      <c r="DW172" s="109"/>
      <c r="DX172" s="109"/>
      <c r="DY172" s="109"/>
      <c r="DZ172" s="109"/>
      <c r="EA172" s="109"/>
      <c r="EB172" s="109"/>
      <c r="EC172" s="109"/>
      <c r="ED172" s="109"/>
      <c r="EE172" s="109"/>
      <c r="EF172" s="109"/>
      <c r="EG172" s="109"/>
      <c r="EH172" s="109"/>
      <c r="EI172" s="109"/>
      <c r="EJ172" s="109"/>
      <c r="EK172" s="109"/>
      <c r="EL172" s="109"/>
      <c r="EM172" s="109"/>
      <c r="EN172" s="109"/>
      <c r="EO172" s="109"/>
      <c r="EP172" s="109"/>
      <c r="EQ172" s="109"/>
      <c r="ER172" s="109"/>
      <c r="ES172" s="109"/>
      <c r="ET172" s="109"/>
      <c r="EU172" s="109"/>
      <c r="EV172" s="109"/>
      <c r="EW172" s="109"/>
      <c r="EX172" s="109"/>
      <c r="EY172" s="109"/>
      <c r="EZ172" s="109"/>
      <c r="FA172" s="109"/>
      <c r="FB172" s="109"/>
    </row>
    <row r="173" spans="2:158" s="230" customFormat="1" x14ac:dyDescent="0.2">
      <c r="B173" s="231"/>
      <c r="J173" s="10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09"/>
      <c r="AI173" s="109"/>
      <c r="AJ173" s="109"/>
      <c r="AK173" s="109"/>
      <c r="AL173" s="109"/>
      <c r="AM173" s="109"/>
      <c r="AN173" s="109"/>
      <c r="AO173" s="109"/>
      <c r="AP173" s="109"/>
      <c r="AQ173" s="109"/>
      <c r="AR173" s="109"/>
      <c r="AS173" s="109"/>
      <c r="AT173" s="109"/>
      <c r="AU173" s="109"/>
      <c r="AV173" s="109"/>
      <c r="AW173" s="109"/>
      <c r="AX173" s="109"/>
      <c r="AY173" s="109"/>
      <c r="AZ173" s="109"/>
      <c r="BA173" s="109"/>
      <c r="BB173" s="109"/>
      <c r="BC173" s="109"/>
      <c r="BD173" s="109"/>
      <c r="BE173" s="109"/>
      <c r="BF173" s="109"/>
      <c r="BG173" s="109"/>
      <c r="BH173" s="109"/>
      <c r="BI173" s="109"/>
      <c r="BJ173" s="109"/>
      <c r="BK173" s="109"/>
      <c r="BL173" s="109"/>
      <c r="BM173" s="109"/>
      <c r="BN173" s="109"/>
      <c r="BO173" s="109"/>
      <c r="BP173" s="109"/>
      <c r="BQ173" s="109"/>
      <c r="BR173" s="109"/>
      <c r="BS173" s="109"/>
      <c r="BT173" s="109"/>
      <c r="BU173" s="109"/>
      <c r="BV173" s="109"/>
      <c r="BW173" s="109"/>
      <c r="BX173" s="109"/>
      <c r="BY173" s="109"/>
      <c r="BZ173" s="109"/>
      <c r="CA173" s="109"/>
      <c r="CB173" s="109"/>
      <c r="CC173" s="109"/>
      <c r="CD173" s="109"/>
      <c r="CE173" s="109"/>
      <c r="CF173" s="109"/>
      <c r="CG173" s="109"/>
      <c r="CH173" s="109"/>
      <c r="CI173" s="109"/>
      <c r="CJ173" s="109"/>
      <c r="CK173" s="109"/>
      <c r="CL173" s="109"/>
      <c r="CM173" s="109"/>
      <c r="CN173" s="109"/>
      <c r="CO173" s="109"/>
      <c r="CP173" s="109"/>
      <c r="CQ173" s="109"/>
      <c r="CR173" s="109"/>
      <c r="CS173" s="109"/>
      <c r="CT173" s="109"/>
      <c r="CU173" s="109"/>
      <c r="CV173" s="109"/>
      <c r="CW173" s="109"/>
      <c r="CX173" s="109"/>
      <c r="CY173" s="109"/>
      <c r="CZ173" s="109"/>
      <c r="DA173" s="109"/>
      <c r="DB173" s="109"/>
      <c r="DC173" s="109"/>
      <c r="DD173" s="109"/>
      <c r="DE173" s="109"/>
      <c r="DF173" s="109"/>
      <c r="DG173" s="109"/>
      <c r="DH173" s="109"/>
      <c r="DI173" s="109"/>
      <c r="DJ173" s="109"/>
      <c r="DK173" s="109"/>
      <c r="DL173" s="109"/>
      <c r="DM173" s="109"/>
      <c r="DN173" s="109"/>
      <c r="DO173" s="109"/>
      <c r="DP173" s="109"/>
      <c r="DQ173" s="109"/>
      <c r="DR173" s="109"/>
      <c r="DS173" s="109"/>
      <c r="DT173" s="109"/>
      <c r="DU173" s="109"/>
      <c r="DV173" s="109"/>
      <c r="DW173" s="109"/>
      <c r="DX173" s="109"/>
      <c r="DY173" s="109"/>
      <c r="DZ173" s="109"/>
      <c r="EA173" s="109"/>
      <c r="EB173" s="109"/>
      <c r="EC173" s="109"/>
      <c r="ED173" s="109"/>
      <c r="EE173" s="109"/>
      <c r="EF173" s="109"/>
      <c r="EG173" s="109"/>
      <c r="EH173" s="109"/>
      <c r="EI173" s="109"/>
      <c r="EJ173" s="109"/>
      <c r="EK173" s="109"/>
      <c r="EL173" s="109"/>
      <c r="EM173" s="109"/>
      <c r="EN173" s="109"/>
      <c r="EO173" s="109"/>
      <c r="EP173" s="109"/>
      <c r="EQ173" s="109"/>
      <c r="ER173" s="109"/>
      <c r="ES173" s="109"/>
      <c r="ET173" s="109"/>
      <c r="EU173" s="109"/>
      <c r="EV173" s="109"/>
      <c r="EW173" s="109"/>
      <c r="EX173" s="109"/>
      <c r="EY173" s="109"/>
      <c r="EZ173" s="109"/>
      <c r="FA173" s="109"/>
      <c r="FB173" s="109"/>
    </row>
    <row r="174" spans="2:158" s="230" customFormat="1" x14ac:dyDescent="0.2">
      <c r="B174" s="231"/>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c r="AK174" s="109"/>
      <c r="AL174" s="109"/>
      <c r="AM174" s="109"/>
      <c r="AN174" s="109"/>
      <c r="AO174" s="109"/>
      <c r="AP174" s="109"/>
      <c r="AQ174" s="109"/>
      <c r="AR174" s="109"/>
      <c r="AS174" s="109"/>
      <c r="AT174" s="109"/>
      <c r="AU174" s="109"/>
      <c r="AV174" s="109"/>
      <c r="AW174" s="109"/>
      <c r="AX174" s="109"/>
      <c r="AY174" s="109"/>
      <c r="AZ174" s="109"/>
      <c r="BA174" s="109"/>
      <c r="BB174" s="109"/>
      <c r="BC174" s="109"/>
      <c r="BD174" s="109"/>
      <c r="BE174" s="109"/>
      <c r="BF174" s="109"/>
      <c r="BG174" s="109"/>
      <c r="BH174" s="109"/>
      <c r="BI174" s="109"/>
      <c r="BJ174" s="109"/>
      <c r="BK174" s="109"/>
      <c r="BL174" s="109"/>
      <c r="BM174" s="109"/>
      <c r="BN174" s="109"/>
      <c r="BO174" s="109"/>
      <c r="BP174" s="109"/>
      <c r="BQ174" s="109"/>
      <c r="BR174" s="109"/>
      <c r="BS174" s="109"/>
      <c r="BT174" s="109"/>
      <c r="BU174" s="109"/>
      <c r="BV174" s="109"/>
      <c r="BW174" s="109"/>
      <c r="BX174" s="109"/>
      <c r="BY174" s="109"/>
      <c r="BZ174" s="109"/>
      <c r="CA174" s="109"/>
      <c r="CB174" s="109"/>
      <c r="CC174" s="109"/>
      <c r="CD174" s="109"/>
      <c r="CE174" s="109"/>
      <c r="CF174" s="109"/>
      <c r="CG174" s="109"/>
      <c r="CH174" s="109"/>
      <c r="CI174" s="109"/>
      <c r="CJ174" s="109"/>
      <c r="CK174" s="109"/>
      <c r="CL174" s="109"/>
      <c r="CM174" s="109"/>
      <c r="CN174" s="109"/>
      <c r="CO174" s="109"/>
      <c r="CP174" s="109"/>
      <c r="CQ174" s="109"/>
      <c r="CR174" s="109"/>
      <c r="CS174" s="109"/>
      <c r="CT174" s="109"/>
      <c r="CU174" s="109"/>
      <c r="CV174" s="109"/>
      <c r="CW174" s="109"/>
      <c r="CX174" s="109"/>
      <c r="CY174" s="109"/>
      <c r="CZ174" s="109"/>
      <c r="DA174" s="109"/>
      <c r="DB174" s="109"/>
      <c r="DC174" s="109"/>
      <c r="DD174" s="109"/>
      <c r="DE174" s="109"/>
      <c r="DF174" s="109"/>
      <c r="DG174" s="109"/>
      <c r="DH174" s="109"/>
      <c r="DI174" s="109"/>
      <c r="DJ174" s="109"/>
      <c r="DK174" s="109"/>
      <c r="DL174" s="109"/>
      <c r="DM174" s="109"/>
      <c r="DN174" s="109"/>
      <c r="DO174" s="109"/>
      <c r="DP174" s="109"/>
      <c r="DQ174" s="109"/>
      <c r="DR174" s="109"/>
      <c r="DS174" s="109"/>
      <c r="DT174" s="109"/>
      <c r="DU174" s="109"/>
      <c r="DV174" s="109"/>
      <c r="DW174" s="109"/>
      <c r="DX174" s="109"/>
      <c r="DY174" s="109"/>
      <c r="DZ174" s="109"/>
      <c r="EA174" s="109"/>
      <c r="EB174" s="109"/>
      <c r="EC174" s="109"/>
      <c r="ED174" s="109"/>
      <c r="EE174" s="109"/>
      <c r="EF174" s="109"/>
      <c r="EG174" s="109"/>
      <c r="EH174" s="109"/>
      <c r="EI174" s="109"/>
      <c r="EJ174" s="109"/>
      <c r="EK174" s="109"/>
      <c r="EL174" s="109"/>
      <c r="EM174" s="109"/>
      <c r="EN174" s="109"/>
      <c r="EO174" s="109"/>
      <c r="EP174" s="109"/>
      <c r="EQ174" s="109"/>
      <c r="ER174" s="109"/>
      <c r="ES174" s="109"/>
      <c r="ET174" s="109"/>
      <c r="EU174" s="109"/>
      <c r="EV174" s="109"/>
      <c r="EW174" s="109"/>
      <c r="EX174" s="109"/>
      <c r="EY174" s="109"/>
      <c r="EZ174" s="109"/>
      <c r="FA174" s="109"/>
      <c r="FB174" s="109"/>
    </row>
    <row r="175" spans="2:158" s="230" customFormat="1" x14ac:dyDescent="0.2">
      <c r="B175" s="231"/>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9"/>
      <c r="AM175" s="109"/>
      <c r="AN175" s="109"/>
      <c r="AO175" s="109"/>
      <c r="AP175" s="109"/>
      <c r="AQ175" s="109"/>
      <c r="AR175" s="109"/>
      <c r="AS175" s="109"/>
      <c r="AT175" s="109"/>
      <c r="AU175" s="109"/>
      <c r="AV175" s="109"/>
      <c r="AW175" s="109"/>
      <c r="AX175" s="109"/>
      <c r="AY175" s="109"/>
      <c r="AZ175" s="109"/>
      <c r="BA175" s="109"/>
      <c r="BB175" s="109"/>
      <c r="BC175" s="109"/>
      <c r="BD175" s="109"/>
      <c r="BE175" s="109"/>
      <c r="BF175" s="109"/>
      <c r="BG175" s="109"/>
      <c r="BH175" s="109"/>
      <c r="BI175" s="109"/>
      <c r="BJ175" s="109"/>
      <c r="BK175" s="109"/>
      <c r="BL175" s="109"/>
      <c r="BM175" s="109"/>
      <c r="BN175" s="109"/>
      <c r="BO175" s="109"/>
      <c r="BP175" s="109"/>
      <c r="BQ175" s="109"/>
      <c r="BR175" s="109"/>
      <c r="BS175" s="109"/>
      <c r="BT175" s="109"/>
      <c r="BU175" s="109"/>
      <c r="BV175" s="109"/>
      <c r="BW175" s="109"/>
      <c r="BX175" s="109"/>
      <c r="BY175" s="109"/>
      <c r="BZ175" s="109"/>
      <c r="CA175" s="109"/>
      <c r="CB175" s="109"/>
      <c r="CC175" s="109"/>
      <c r="CD175" s="109"/>
      <c r="CE175" s="109"/>
      <c r="CF175" s="109"/>
      <c r="CG175" s="109"/>
      <c r="CH175" s="109"/>
      <c r="CI175" s="109"/>
      <c r="CJ175" s="109"/>
      <c r="CK175" s="109"/>
      <c r="CL175" s="109"/>
      <c r="CM175" s="109"/>
      <c r="CN175" s="109"/>
      <c r="CO175" s="109"/>
      <c r="CP175" s="109"/>
      <c r="CQ175" s="109"/>
      <c r="CR175" s="109"/>
      <c r="CS175" s="109"/>
      <c r="CT175" s="109"/>
      <c r="CU175" s="109"/>
      <c r="CV175" s="109"/>
      <c r="CW175" s="109"/>
      <c r="CX175" s="109"/>
      <c r="CY175" s="109"/>
      <c r="CZ175" s="109"/>
      <c r="DA175" s="109"/>
      <c r="DB175" s="109"/>
      <c r="DC175" s="109"/>
      <c r="DD175" s="109"/>
      <c r="DE175" s="109"/>
      <c r="DF175" s="109"/>
      <c r="DG175" s="109"/>
      <c r="DH175" s="109"/>
      <c r="DI175" s="109"/>
      <c r="DJ175" s="109"/>
      <c r="DK175" s="109"/>
      <c r="DL175" s="109"/>
      <c r="DM175" s="109"/>
      <c r="DN175" s="109"/>
      <c r="DO175" s="109"/>
      <c r="DP175" s="109"/>
      <c r="DQ175" s="109"/>
      <c r="DR175" s="109"/>
      <c r="DS175" s="109"/>
      <c r="DT175" s="109"/>
      <c r="DU175" s="109"/>
      <c r="DV175" s="109"/>
      <c r="DW175" s="109"/>
      <c r="DX175" s="109"/>
      <c r="DY175" s="109"/>
      <c r="DZ175" s="109"/>
      <c r="EA175" s="109"/>
      <c r="EB175" s="109"/>
      <c r="EC175" s="109"/>
      <c r="ED175" s="109"/>
      <c r="EE175" s="109"/>
      <c r="EF175" s="109"/>
      <c r="EG175" s="109"/>
      <c r="EH175" s="109"/>
      <c r="EI175" s="109"/>
      <c r="EJ175" s="109"/>
      <c r="EK175" s="109"/>
      <c r="EL175" s="109"/>
      <c r="EM175" s="109"/>
      <c r="EN175" s="109"/>
      <c r="EO175" s="109"/>
      <c r="EP175" s="109"/>
      <c r="EQ175" s="109"/>
      <c r="ER175" s="109"/>
      <c r="ES175" s="109"/>
      <c r="ET175" s="109"/>
      <c r="EU175" s="109"/>
      <c r="EV175" s="109"/>
      <c r="EW175" s="109"/>
      <c r="EX175" s="109"/>
      <c r="EY175" s="109"/>
      <c r="EZ175" s="109"/>
      <c r="FA175" s="109"/>
      <c r="FB175" s="109"/>
    </row>
    <row r="176" spans="2:158" s="230" customFormat="1" x14ac:dyDescent="0.2">
      <c r="B176" s="231"/>
      <c r="J176" s="109"/>
      <c r="K176" s="109"/>
      <c r="L176" s="109"/>
      <c r="M176" s="109"/>
      <c r="N176" s="109"/>
      <c r="O176" s="109"/>
      <c r="P176" s="109"/>
      <c r="Q176" s="109"/>
      <c r="R176" s="109"/>
      <c r="S176" s="109"/>
      <c r="T176" s="109"/>
      <c r="U176" s="109"/>
      <c r="V176" s="109"/>
      <c r="W176" s="109"/>
      <c r="X176" s="109"/>
      <c r="Y176" s="109"/>
      <c r="Z176" s="109"/>
      <c r="AA176" s="109"/>
      <c r="AB176" s="109"/>
      <c r="AC176" s="109"/>
      <c r="AD176" s="109"/>
      <c r="AE176" s="109"/>
      <c r="AF176" s="109"/>
      <c r="AG176" s="109"/>
      <c r="AH176" s="109"/>
      <c r="AI176" s="109"/>
      <c r="AJ176" s="109"/>
      <c r="AK176" s="109"/>
      <c r="AL176" s="109"/>
      <c r="AM176" s="109"/>
      <c r="AN176" s="109"/>
      <c r="AO176" s="109"/>
      <c r="AP176" s="109"/>
      <c r="AQ176" s="109"/>
      <c r="AR176" s="109"/>
      <c r="AS176" s="109"/>
      <c r="AT176" s="109"/>
      <c r="AU176" s="109"/>
      <c r="AV176" s="109"/>
      <c r="AW176" s="109"/>
      <c r="AX176" s="109"/>
      <c r="AY176" s="109"/>
      <c r="AZ176" s="109"/>
      <c r="BA176" s="109"/>
      <c r="BB176" s="109"/>
      <c r="BC176" s="109"/>
      <c r="BD176" s="109"/>
      <c r="BE176" s="109"/>
      <c r="BF176" s="109"/>
      <c r="BG176" s="109"/>
      <c r="BH176" s="109"/>
      <c r="BI176" s="109"/>
      <c r="BJ176" s="109"/>
      <c r="BK176" s="109"/>
      <c r="BL176" s="109"/>
      <c r="BM176" s="109"/>
      <c r="BN176" s="109"/>
      <c r="BO176" s="109"/>
      <c r="BP176" s="109"/>
      <c r="BQ176" s="109"/>
      <c r="BR176" s="109"/>
      <c r="BS176" s="109"/>
      <c r="BT176" s="109"/>
      <c r="BU176" s="109"/>
      <c r="BV176" s="109"/>
      <c r="BW176" s="109"/>
      <c r="BX176" s="109"/>
      <c r="BY176" s="109"/>
      <c r="BZ176" s="109"/>
      <c r="CA176" s="109"/>
      <c r="CB176" s="109"/>
      <c r="CC176" s="109"/>
      <c r="CD176" s="109"/>
      <c r="CE176" s="109"/>
      <c r="CF176" s="109"/>
      <c r="CG176" s="109"/>
      <c r="CH176" s="109"/>
      <c r="CI176" s="109"/>
      <c r="CJ176" s="109"/>
      <c r="CK176" s="109"/>
      <c r="CL176" s="109"/>
      <c r="CM176" s="109"/>
      <c r="CN176" s="109"/>
      <c r="CO176" s="109"/>
      <c r="CP176" s="109"/>
      <c r="CQ176" s="109"/>
      <c r="CR176" s="109"/>
      <c r="CS176" s="109"/>
      <c r="CT176" s="109"/>
      <c r="CU176" s="109"/>
      <c r="CV176" s="109"/>
      <c r="CW176" s="109"/>
      <c r="CX176" s="109"/>
      <c r="CY176" s="109"/>
      <c r="CZ176" s="109"/>
      <c r="DA176" s="109"/>
      <c r="DB176" s="109"/>
      <c r="DC176" s="109"/>
      <c r="DD176" s="109"/>
      <c r="DE176" s="109"/>
      <c r="DF176" s="109"/>
      <c r="DG176" s="109"/>
      <c r="DH176" s="109"/>
      <c r="DI176" s="109"/>
      <c r="DJ176" s="109"/>
      <c r="DK176" s="109"/>
      <c r="DL176" s="109"/>
      <c r="DM176" s="109"/>
      <c r="DN176" s="109"/>
      <c r="DO176" s="109"/>
      <c r="DP176" s="109"/>
      <c r="DQ176" s="109"/>
      <c r="DR176" s="109"/>
      <c r="DS176" s="109"/>
      <c r="DT176" s="109"/>
      <c r="DU176" s="109"/>
      <c r="DV176" s="109"/>
      <c r="DW176" s="109"/>
      <c r="DX176" s="109"/>
      <c r="DY176" s="109"/>
      <c r="DZ176" s="109"/>
      <c r="EA176" s="109"/>
      <c r="EB176" s="109"/>
      <c r="EC176" s="109"/>
      <c r="ED176" s="109"/>
      <c r="EE176" s="109"/>
      <c r="EF176" s="109"/>
      <c r="EG176" s="109"/>
      <c r="EH176" s="109"/>
      <c r="EI176" s="109"/>
      <c r="EJ176" s="109"/>
      <c r="EK176" s="109"/>
      <c r="EL176" s="109"/>
      <c r="EM176" s="109"/>
      <c r="EN176" s="109"/>
      <c r="EO176" s="109"/>
      <c r="EP176" s="109"/>
      <c r="EQ176" s="109"/>
      <c r="ER176" s="109"/>
      <c r="ES176" s="109"/>
      <c r="ET176" s="109"/>
      <c r="EU176" s="109"/>
      <c r="EV176" s="109"/>
      <c r="EW176" s="109"/>
      <c r="EX176" s="109"/>
      <c r="EY176" s="109"/>
      <c r="EZ176" s="109"/>
      <c r="FA176" s="109"/>
      <c r="FB176" s="109"/>
    </row>
    <row r="177" spans="2:158" s="230" customFormat="1" x14ac:dyDescent="0.2">
      <c r="B177" s="231"/>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c r="AM177" s="109"/>
      <c r="AN177" s="109"/>
      <c r="AO177" s="109"/>
      <c r="AP177" s="109"/>
      <c r="AQ177" s="109"/>
      <c r="AR177" s="109"/>
      <c r="AS177" s="109"/>
      <c r="AT177" s="109"/>
      <c r="AU177" s="109"/>
      <c r="AV177" s="109"/>
      <c r="AW177" s="109"/>
      <c r="AX177" s="109"/>
      <c r="AY177" s="109"/>
      <c r="AZ177" s="109"/>
      <c r="BA177" s="109"/>
      <c r="BB177" s="109"/>
      <c r="BC177" s="109"/>
      <c r="BD177" s="109"/>
      <c r="BE177" s="109"/>
      <c r="BF177" s="109"/>
      <c r="BG177" s="109"/>
      <c r="BH177" s="109"/>
      <c r="BI177" s="109"/>
      <c r="BJ177" s="109"/>
      <c r="BK177" s="109"/>
      <c r="BL177" s="109"/>
      <c r="BM177" s="109"/>
      <c r="BN177" s="109"/>
      <c r="BO177" s="109"/>
      <c r="BP177" s="109"/>
      <c r="BQ177" s="109"/>
      <c r="BR177" s="109"/>
      <c r="BS177" s="109"/>
      <c r="BT177" s="109"/>
      <c r="BU177" s="109"/>
      <c r="BV177" s="109"/>
      <c r="BW177" s="109"/>
      <c r="BX177" s="109"/>
      <c r="BY177" s="109"/>
      <c r="BZ177" s="109"/>
      <c r="CA177" s="109"/>
      <c r="CB177" s="109"/>
      <c r="CC177" s="109"/>
      <c r="CD177" s="109"/>
      <c r="CE177" s="109"/>
      <c r="CF177" s="109"/>
      <c r="CG177" s="109"/>
      <c r="CH177" s="109"/>
      <c r="CI177" s="109"/>
      <c r="CJ177" s="109"/>
      <c r="CK177" s="109"/>
      <c r="CL177" s="109"/>
      <c r="CM177" s="109"/>
      <c r="CN177" s="109"/>
      <c r="CO177" s="109"/>
      <c r="CP177" s="109"/>
      <c r="CQ177" s="109"/>
      <c r="CR177" s="109"/>
      <c r="CS177" s="109"/>
      <c r="CT177" s="109"/>
      <c r="CU177" s="109"/>
      <c r="CV177" s="109"/>
      <c r="CW177" s="109"/>
      <c r="CX177" s="109"/>
      <c r="CY177" s="109"/>
      <c r="CZ177" s="109"/>
      <c r="DA177" s="109"/>
      <c r="DB177" s="109"/>
      <c r="DC177" s="109"/>
      <c r="DD177" s="109"/>
      <c r="DE177" s="109"/>
      <c r="DF177" s="109"/>
      <c r="DG177" s="109"/>
      <c r="DH177" s="109"/>
      <c r="DI177" s="109"/>
      <c r="DJ177" s="109"/>
      <c r="DK177" s="109"/>
      <c r="DL177" s="109"/>
      <c r="DM177" s="109"/>
      <c r="DN177" s="109"/>
      <c r="DO177" s="109"/>
      <c r="DP177" s="109"/>
      <c r="DQ177" s="109"/>
      <c r="DR177" s="109"/>
      <c r="DS177" s="109"/>
      <c r="DT177" s="109"/>
      <c r="DU177" s="109"/>
      <c r="DV177" s="109"/>
      <c r="DW177" s="109"/>
      <c r="DX177" s="109"/>
      <c r="DY177" s="109"/>
      <c r="DZ177" s="109"/>
      <c r="EA177" s="109"/>
      <c r="EB177" s="109"/>
      <c r="EC177" s="109"/>
      <c r="ED177" s="109"/>
      <c r="EE177" s="109"/>
      <c r="EF177" s="109"/>
      <c r="EG177" s="109"/>
      <c r="EH177" s="109"/>
      <c r="EI177" s="109"/>
      <c r="EJ177" s="109"/>
      <c r="EK177" s="109"/>
      <c r="EL177" s="109"/>
      <c r="EM177" s="109"/>
      <c r="EN177" s="109"/>
      <c r="EO177" s="109"/>
      <c r="EP177" s="109"/>
      <c r="EQ177" s="109"/>
      <c r="ER177" s="109"/>
      <c r="ES177" s="109"/>
      <c r="ET177" s="109"/>
      <c r="EU177" s="109"/>
      <c r="EV177" s="109"/>
      <c r="EW177" s="109"/>
      <c r="EX177" s="109"/>
      <c r="EY177" s="109"/>
      <c r="EZ177" s="109"/>
      <c r="FA177" s="109"/>
      <c r="FB177" s="109"/>
    </row>
    <row r="178" spans="2:158" s="230" customFormat="1" x14ac:dyDescent="0.2">
      <c r="B178" s="231"/>
      <c r="J178" s="109"/>
      <c r="K178" s="109"/>
      <c r="L178" s="109"/>
      <c r="M178" s="109"/>
      <c r="N178" s="109"/>
      <c r="O178" s="109"/>
      <c r="P178" s="109"/>
      <c r="Q178" s="109"/>
      <c r="R178" s="109"/>
      <c r="S178" s="109"/>
      <c r="T178" s="109"/>
      <c r="U178" s="109"/>
      <c r="V178" s="109"/>
      <c r="W178" s="109"/>
      <c r="X178" s="109"/>
      <c r="Y178" s="109"/>
      <c r="Z178" s="109"/>
      <c r="AA178" s="109"/>
      <c r="AB178" s="109"/>
      <c r="AC178" s="109"/>
      <c r="AD178" s="109"/>
      <c r="AE178" s="109"/>
      <c r="AF178" s="109"/>
      <c r="AG178" s="109"/>
      <c r="AH178" s="109"/>
      <c r="AI178" s="109"/>
      <c r="AJ178" s="109"/>
      <c r="AK178" s="109"/>
      <c r="AL178" s="109"/>
      <c r="AM178" s="109"/>
      <c r="AN178" s="109"/>
      <c r="AO178" s="109"/>
      <c r="AP178" s="109"/>
      <c r="AQ178" s="109"/>
      <c r="AR178" s="109"/>
      <c r="AS178" s="109"/>
      <c r="AT178" s="109"/>
      <c r="AU178" s="109"/>
      <c r="AV178" s="109"/>
      <c r="AW178" s="109"/>
      <c r="AX178" s="109"/>
      <c r="AY178" s="109"/>
      <c r="AZ178" s="109"/>
      <c r="BA178" s="109"/>
      <c r="BB178" s="109"/>
      <c r="BC178" s="109"/>
      <c r="BD178" s="109"/>
      <c r="BE178" s="109"/>
      <c r="BF178" s="109"/>
      <c r="BG178" s="109"/>
      <c r="BH178" s="109"/>
      <c r="BI178" s="109"/>
      <c r="BJ178" s="109"/>
      <c r="BK178" s="109"/>
      <c r="BL178" s="109"/>
      <c r="BM178" s="109"/>
      <c r="BN178" s="109"/>
      <c r="BO178" s="109"/>
      <c r="BP178" s="109"/>
      <c r="BQ178" s="109"/>
      <c r="BR178" s="109"/>
      <c r="BS178" s="109"/>
      <c r="BT178" s="109"/>
      <c r="BU178" s="109"/>
      <c r="BV178" s="109"/>
      <c r="BW178" s="109"/>
      <c r="BX178" s="109"/>
      <c r="BY178" s="109"/>
      <c r="BZ178" s="109"/>
      <c r="CA178" s="109"/>
      <c r="CB178" s="109"/>
      <c r="CC178" s="109"/>
      <c r="CD178" s="109"/>
      <c r="CE178" s="109"/>
      <c r="CF178" s="109"/>
      <c r="CG178" s="109"/>
      <c r="CH178" s="109"/>
      <c r="CI178" s="109"/>
      <c r="CJ178" s="109"/>
      <c r="CK178" s="109"/>
      <c r="CL178" s="109"/>
      <c r="CM178" s="109"/>
      <c r="CN178" s="109"/>
      <c r="CO178" s="109"/>
      <c r="CP178" s="109"/>
      <c r="CQ178" s="109"/>
      <c r="CR178" s="109"/>
      <c r="CS178" s="109"/>
      <c r="CT178" s="109"/>
      <c r="CU178" s="109"/>
      <c r="CV178" s="109"/>
      <c r="CW178" s="109"/>
      <c r="CX178" s="109"/>
      <c r="CY178" s="109"/>
      <c r="CZ178" s="109"/>
      <c r="DA178" s="109"/>
      <c r="DB178" s="109"/>
      <c r="DC178" s="109"/>
      <c r="DD178" s="109"/>
      <c r="DE178" s="109"/>
      <c r="DF178" s="109"/>
      <c r="DG178" s="109"/>
      <c r="DH178" s="109"/>
      <c r="DI178" s="109"/>
      <c r="DJ178" s="109"/>
      <c r="DK178" s="109"/>
      <c r="DL178" s="109"/>
      <c r="DM178" s="109"/>
      <c r="DN178" s="109"/>
      <c r="DO178" s="109"/>
      <c r="DP178" s="109"/>
      <c r="DQ178" s="109"/>
      <c r="DR178" s="109"/>
      <c r="DS178" s="109"/>
      <c r="DT178" s="109"/>
      <c r="DU178" s="109"/>
      <c r="DV178" s="109"/>
      <c r="DW178" s="109"/>
      <c r="DX178" s="109"/>
      <c r="DY178" s="109"/>
      <c r="DZ178" s="109"/>
      <c r="EA178" s="109"/>
      <c r="EB178" s="109"/>
      <c r="EC178" s="109"/>
      <c r="ED178" s="109"/>
      <c r="EE178" s="109"/>
      <c r="EF178" s="109"/>
      <c r="EG178" s="109"/>
      <c r="EH178" s="109"/>
      <c r="EI178" s="109"/>
      <c r="EJ178" s="109"/>
      <c r="EK178" s="109"/>
      <c r="EL178" s="109"/>
      <c r="EM178" s="109"/>
      <c r="EN178" s="109"/>
      <c r="EO178" s="109"/>
      <c r="EP178" s="109"/>
      <c r="EQ178" s="109"/>
      <c r="ER178" s="109"/>
      <c r="ES178" s="109"/>
      <c r="ET178" s="109"/>
      <c r="EU178" s="109"/>
      <c r="EV178" s="109"/>
      <c r="EW178" s="109"/>
      <c r="EX178" s="109"/>
      <c r="EY178" s="109"/>
      <c r="EZ178" s="109"/>
      <c r="FA178" s="109"/>
      <c r="FB178" s="109"/>
    </row>
    <row r="179" spans="2:158" s="230" customFormat="1" x14ac:dyDescent="0.2">
      <c r="B179" s="231"/>
      <c r="J179" s="109"/>
      <c r="K179" s="109"/>
      <c r="L179" s="109"/>
      <c r="M179" s="109"/>
      <c r="N179" s="109"/>
      <c r="O179" s="109"/>
      <c r="P179" s="109"/>
      <c r="Q179" s="109"/>
      <c r="R179" s="109"/>
      <c r="S179" s="109"/>
      <c r="T179" s="109"/>
      <c r="U179" s="109"/>
      <c r="V179" s="109"/>
      <c r="W179" s="109"/>
      <c r="X179" s="109"/>
      <c r="Y179" s="109"/>
      <c r="Z179" s="109"/>
      <c r="AA179" s="109"/>
      <c r="AB179" s="109"/>
      <c r="AC179" s="109"/>
      <c r="AD179" s="109"/>
      <c r="AE179" s="109"/>
      <c r="AF179" s="109"/>
      <c r="AG179" s="109"/>
      <c r="AH179" s="109"/>
      <c r="AI179" s="109"/>
      <c r="AJ179" s="109"/>
      <c r="AK179" s="109"/>
      <c r="AL179" s="109"/>
      <c r="AM179" s="109"/>
      <c r="AN179" s="109"/>
      <c r="AO179" s="109"/>
      <c r="AP179" s="109"/>
      <c r="AQ179" s="109"/>
      <c r="AR179" s="109"/>
      <c r="AS179" s="109"/>
      <c r="AT179" s="109"/>
      <c r="AU179" s="109"/>
      <c r="AV179" s="109"/>
      <c r="AW179" s="109"/>
      <c r="AX179" s="109"/>
      <c r="AY179" s="109"/>
      <c r="AZ179" s="109"/>
      <c r="BA179" s="109"/>
      <c r="BB179" s="109"/>
      <c r="BC179" s="109"/>
      <c r="BD179" s="109"/>
      <c r="BE179" s="109"/>
      <c r="BF179" s="109"/>
      <c r="BG179" s="109"/>
      <c r="BH179" s="109"/>
      <c r="BI179" s="109"/>
      <c r="BJ179" s="109"/>
      <c r="BK179" s="109"/>
      <c r="BL179" s="109"/>
      <c r="BM179" s="109"/>
      <c r="BN179" s="109"/>
      <c r="BO179" s="109"/>
      <c r="BP179" s="109"/>
      <c r="BQ179" s="109"/>
      <c r="BR179" s="109"/>
      <c r="BS179" s="109"/>
      <c r="BT179" s="109"/>
      <c r="BU179" s="109"/>
      <c r="BV179" s="109"/>
      <c r="BW179" s="109"/>
      <c r="BX179" s="109"/>
      <c r="BY179" s="109"/>
      <c r="BZ179" s="109"/>
      <c r="CA179" s="109"/>
      <c r="CB179" s="109"/>
      <c r="CC179" s="109"/>
      <c r="CD179" s="109"/>
      <c r="CE179" s="109"/>
      <c r="CF179" s="109"/>
      <c r="CG179" s="109"/>
      <c r="CH179" s="109"/>
      <c r="CI179" s="109"/>
      <c r="CJ179" s="109"/>
      <c r="CK179" s="109"/>
      <c r="CL179" s="109"/>
      <c r="CM179" s="109"/>
      <c r="CN179" s="109"/>
      <c r="CO179" s="109"/>
      <c r="CP179" s="109"/>
      <c r="CQ179" s="109"/>
      <c r="CR179" s="109"/>
      <c r="CS179" s="109"/>
      <c r="CT179" s="109"/>
      <c r="CU179" s="109"/>
      <c r="CV179" s="109"/>
      <c r="CW179" s="109"/>
      <c r="CX179" s="109"/>
      <c r="CY179" s="109"/>
      <c r="CZ179" s="109"/>
      <c r="DA179" s="109"/>
      <c r="DB179" s="109"/>
      <c r="DC179" s="109"/>
      <c r="DD179" s="109"/>
      <c r="DE179" s="109"/>
      <c r="DF179" s="109"/>
      <c r="DG179" s="109"/>
      <c r="DH179" s="109"/>
      <c r="DI179" s="109"/>
      <c r="DJ179" s="109"/>
      <c r="DK179" s="109"/>
      <c r="DL179" s="109"/>
      <c r="DM179" s="109"/>
      <c r="DN179" s="109"/>
      <c r="DO179" s="109"/>
      <c r="DP179" s="109"/>
      <c r="DQ179" s="109"/>
      <c r="DR179" s="109"/>
      <c r="DS179" s="109"/>
      <c r="DT179" s="109"/>
      <c r="DU179" s="109"/>
      <c r="DV179" s="109"/>
      <c r="DW179" s="109"/>
      <c r="DX179" s="109"/>
      <c r="DY179" s="109"/>
      <c r="DZ179" s="109"/>
      <c r="EA179" s="109"/>
      <c r="EB179" s="109"/>
      <c r="EC179" s="109"/>
      <c r="ED179" s="109"/>
      <c r="EE179" s="109"/>
      <c r="EF179" s="109"/>
      <c r="EG179" s="109"/>
      <c r="EH179" s="109"/>
      <c r="EI179" s="109"/>
      <c r="EJ179" s="109"/>
      <c r="EK179" s="109"/>
      <c r="EL179" s="109"/>
      <c r="EM179" s="109"/>
      <c r="EN179" s="109"/>
      <c r="EO179" s="109"/>
      <c r="EP179" s="109"/>
      <c r="EQ179" s="109"/>
      <c r="ER179" s="109"/>
      <c r="ES179" s="109"/>
      <c r="ET179" s="109"/>
      <c r="EU179" s="109"/>
      <c r="EV179" s="109"/>
      <c r="EW179" s="109"/>
      <c r="EX179" s="109"/>
      <c r="EY179" s="109"/>
      <c r="EZ179" s="109"/>
      <c r="FA179" s="109"/>
      <c r="FB179" s="109"/>
    </row>
    <row r="180" spans="2:158" s="230" customFormat="1" x14ac:dyDescent="0.2">
      <c r="B180" s="231"/>
      <c r="J180" s="109"/>
      <c r="K180" s="109"/>
      <c r="L180" s="109"/>
      <c r="M180" s="109"/>
      <c r="N180" s="109"/>
      <c r="O180" s="109"/>
      <c r="P180" s="109"/>
      <c r="Q180" s="109"/>
      <c r="R180" s="109"/>
      <c r="S180" s="109"/>
      <c r="T180" s="109"/>
      <c r="U180" s="109"/>
      <c r="V180" s="109"/>
      <c r="W180" s="109"/>
      <c r="X180" s="109"/>
      <c r="Y180" s="109"/>
      <c r="Z180" s="109"/>
      <c r="AA180" s="109"/>
      <c r="AB180" s="109"/>
      <c r="AC180" s="109"/>
      <c r="AD180" s="109"/>
      <c r="AE180" s="109"/>
      <c r="AF180" s="109"/>
      <c r="AG180" s="109"/>
      <c r="AH180" s="109"/>
      <c r="AI180" s="109"/>
      <c r="AJ180" s="109"/>
      <c r="AK180" s="109"/>
      <c r="AL180" s="109"/>
      <c r="AM180" s="109"/>
      <c r="AN180" s="109"/>
      <c r="AO180" s="109"/>
      <c r="AP180" s="109"/>
      <c r="AQ180" s="109"/>
      <c r="AR180" s="109"/>
      <c r="AS180" s="109"/>
      <c r="AT180" s="109"/>
      <c r="AU180" s="109"/>
      <c r="AV180" s="109"/>
      <c r="AW180" s="109"/>
      <c r="AX180" s="109"/>
      <c r="AY180" s="109"/>
      <c r="AZ180" s="109"/>
      <c r="BA180" s="109"/>
      <c r="BB180" s="109"/>
      <c r="BC180" s="109"/>
      <c r="BD180" s="109"/>
      <c r="BE180" s="109"/>
      <c r="BF180" s="109"/>
      <c r="BG180" s="109"/>
      <c r="BH180" s="109"/>
      <c r="BI180" s="109"/>
      <c r="BJ180" s="109"/>
      <c r="BK180" s="109"/>
      <c r="BL180" s="109"/>
      <c r="BM180" s="109"/>
      <c r="BN180" s="109"/>
      <c r="BO180" s="109"/>
      <c r="BP180" s="109"/>
      <c r="BQ180" s="109"/>
      <c r="BR180" s="109"/>
      <c r="BS180" s="109"/>
      <c r="BT180" s="109"/>
      <c r="BU180" s="109"/>
      <c r="BV180" s="109"/>
      <c r="BW180" s="109"/>
      <c r="BX180" s="109"/>
      <c r="BY180" s="109"/>
      <c r="BZ180" s="109"/>
      <c r="CA180" s="109"/>
      <c r="CB180" s="109"/>
      <c r="CC180" s="109"/>
      <c r="CD180" s="109"/>
      <c r="CE180" s="109"/>
      <c r="CF180" s="109"/>
      <c r="CG180" s="109"/>
      <c r="CH180" s="109"/>
      <c r="CI180" s="109"/>
      <c r="CJ180" s="109"/>
      <c r="CK180" s="109"/>
      <c r="CL180" s="109"/>
      <c r="CM180" s="109"/>
      <c r="CN180" s="109"/>
      <c r="CO180" s="109"/>
      <c r="CP180" s="109"/>
      <c r="CQ180" s="109"/>
      <c r="CR180" s="109"/>
      <c r="CS180" s="109"/>
      <c r="CT180" s="109"/>
      <c r="CU180" s="109"/>
      <c r="CV180" s="109"/>
      <c r="CW180" s="109"/>
      <c r="CX180" s="109"/>
      <c r="CY180" s="109"/>
      <c r="CZ180" s="109"/>
      <c r="DA180" s="109"/>
      <c r="DB180" s="109"/>
      <c r="DC180" s="109"/>
      <c r="DD180" s="109"/>
      <c r="DE180" s="109"/>
      <c r="DF180" s="109"/>
      <c r="DG180" s="109"/>
      <c r="DH180" s="109"/>
      <c r="DI180" s="109"/>
      <c r="DJ180" s="109"/>
      <c r="DK180" s="109"/>
      <c r="DL180" s="109"/>
      <c r="DM180" s="109"/>
      <c r="DN180" s="109"/>
      <c r="DO180" s="109"/>
      <c r="DP180" s="109"/>
      <c r="DQ180" s="109"/>
      <c r="DR180" s="109"/>
      <c r="DS180" s="109"/>
      <c r="DT180" s="109"/>
      <c r="DU180" s="109"/>
      <c r="DV180" s="109"/>
      <c r="DW180" s="109"/>
      <c r="DX180" s="109"/>
      <c r="DY180" s="109"/>
      <c r="DZ180" s="109"/>
      <c r="EA180" s="109"/>
      <c r="EB180" s="109"/>
      <c r="EC180" s="109"/>
      <c r="ED180" s="109"/>
      <c r="EE180" s="109"/>
      <c r="EF180" s="109"/>
      <c r="EG180" s="109"/>
      <c r="EH180" s="109"/>
      <c r="EI180" s="109"/>
      <c r="EJ180" s="109"/>
      <c r="EK180" s="109"/>
      <c r="EL180" s="109"/>
      <c r="EM180" s="109"/>
      <c r="EN180" s="109"/>
      <c r="EO180" s="109"/>
      <c r="EP180" s="109"/>
      <c r="EQ180" s="109"/>
      <c r="ER180" s="109"/>
      <c r="ES180" s="109"/>
      <c r="ET180" s="109"/>
      <c r="EU180" s="109"/>
      <c r="EV180" s="109"/>
      <c r="EW180" s="109"/>
      <c r="EX180" s="109"/>
      <c r="EY180" s="109"/>
      <c r="EZ180" s="109"/>
      <c r="FA180" s="109"/>
      <c r="FB180" s="109"/>
    </row>
    <row r="181" spans="2:158" s="230" customFormat="1" x14ac:dyDescent="0.2">
      <c r="B181" s="231"/>
      <c r="J181" s="109"/>
      <c r="K181" s="109"/>
      <c r="L181" s="109"/>
      <c r="M181" s="109"/>
      <c r="N181" s="109"/>
      <c r="O181" s="109"/>
      <c r="P181" s="109"/>
      <c r="Q181" s="109"/>
      <c r="R181" s="109"/>
      <c r="S181" s="109"/>
      <c r="T181" s="109"/>
      <c r="U181" s="109"/>
      <c r="V181" s="109"/>
      <c r="W181" s="109"/>
      <c r="X181" s="109"/>
      <c r="Y181" s="109"/>
      <c r="Z181" s="109"/>
      <c r="AA181" s="109"/>
      <c r="AB181" s="109"/>
      <c r="AC181" s="109"/>
      <c r="AD181" s="109"/>
      <c r="AE181" s="109"/>
      <c r="AF181" s="109"/>
      <c r="AG181" s="109"/>
      <c r="AH181" s="109"/>
      <c r="AI181" s="109"/>
      <c r="AJ181" s="109"/>
      <c r="AK181" s="109"/>
      <c r="AL181" s="109"/>
      <c r="AM181" s="109"/>
      <c r="AN181" s="109"/>
      <c r="AO181" s="109"/>
      <c r="AP181" s="109"/>
      <c r="AQ181" s="109"/>
      <c r="AR181" s="109"/>
      <c r="AS181" s="109"/>
      <c r="AT181" s="109"/>
      <c r="AU181" s="109"/>
      <c r="AV181" s="109"/>
      <c r="AW181" s="109"/>
      <c r="AX181" s="109"/>
      <c r="AY181" s="109"/>
      <c r="AZ181" s="109"/>
      <c r="BA181" s="109"/>
      <c r="BB181" s="109"/>
      <c r="BC181" s="109"/>
      <c r="BD181" s="109"/>
      <c r="BE181" s="109"/>
      <c r="BF181" s="109"/>
      <c r="BG181" s="109"/>
      <c r="BH181" s="109"/>
      <c r="BI181" s="109"/>
      <c r="BJ181" s="109"/>
      <c r="BK181" s="109"/>
      <c r="BL181" s="109"/>
      <c r="BM181" s="109"/>
      <c r="BN181" s="109"/>
      <c r="BO181" s="109"/>
      <c r="BP181" s="109"/>
      <c r="BQ181" s="109"/>
      <c r="BR181" s="109"/>
      <c r="BS181" s="109"/>
      <c r="BT181" s="109"/>
      <c r="BU181" s="109"/>
      <c r="BV181" s="109"/>
      <c r="BW181" s="109"/>
      <c r="BX181" s="109"/>
      <c r="BY181" s="109"/>
      <c r="BZ181" s="109"/>
      <c r="CA181" s="109"/>
      <c r="CB181" s="109"/>
      <c r="CC181" s="109"/>
      <c r="CD181" s="109"/>
      <c r="CE181" s="109"/>
      <c r="CF181" s="109"/>
      <c r="CG181" s="109"/>
      <c r="CH181" s="109"/>
      <c r="CI181" s="109"/>
      <c r="CJ181" s="109"/>
      <c r="CK181" s="109"/>
      <c r="CL181" s="109"/>
      <c r="CM181" s="109"/>
      <c r="CN181" s="109"/>
      <c r="CO181" s="109"/>
      <c r="CP181" s="109"/>
      <c r="CQ181" s="109"/>
      <c r="CR181" s="109"/>
      <c r="CS181" s="109"/>
      <c r="CT181" s="109"/>
      <c r="CU181" s="109"/>
      <c r="CV181" s="109"/>
      <c r="CW181" s="109"/>
      <c r="CX181" s="109"/>
      <c r="CY181" s="109"/>
      <c r="CZ181" s="109"/>
      <c r="DA181" s="109"/>
      <c r="DB181" s="109"/>
      <c r="DC181" s="109"/>
      <c r="DD181" s="109"/>
      <c r="DE181" s="109"/>
      <c r="DF181" s="109"/>
      <c r="DG181" s="109"/>
      <c r="DH181" s="109"/>
      <c r="DI181" s="109"/>
      <c r="DJ181" s="109"/>
      <c r="DK181" s="109"/>
      <c r="DL181" s="109"/>
      <c r="DM181" s="109"/>
      <c r="DN181" s="109"/>
      <c r="DO181" s="109"/>
      <c r="DP181" s="109"/>
      <c r="DQ181" s="109"/>
      <c r="DR181" s="109"/>
      <c r="DS181" s="109"/>
      <c r="DT181" s="109"/>
      <c r="DU181" s="109"/>
      <c r="DV181" s="109"/>
      <c r="DW181" s="109"/>
      <c r="DX181" s="109"/>
      <c r="DY181" s="109"/>
      <c r="DZ181" s="109"/>
      <c r="EA181" s="109"/>
      <c r="EB181" s="109"/>
      <c r="EC181" s="109"/>
      <c r="ED181" s="109"/>
      <c r="EE181" s="109"/>
      <c r="EF181" s="109"/>
      <c r="EG181" s="109"/>
      <c r="EH181" s="109"/>
      <c r="EI181" s="109"/>
      <c r="EJ181" s="109"/>
      <c r="EK181" s="109"/>
      <c r="EL181" s="109"/>
      <c r="EM181" s="109"/>
      <c r="EN181" s="109"/>
      <c r="EO181" s="109"/>
      <c r="EP181" s="109"/>
      <c r="EQ181" s="109"/>
      <c r="ER181" s="109"/>
      <c r="ES181" s="109"/>
      <c r="ET181" s="109"/>
      <c r="EU181" s="109"/>
      <c r="EV181" s="109"/>
      <c r="EW181" s="109"/>
      <c r="EX181" s="109"/>
      <c r="EY181" s="109"/>
      <c r="EZ181" s="109"/>
      <c r="FA181" s="109"/>
      <c r="FB181" s="109"/>
    </row>
    <row r="182" spans="2:158" s="230" customFormat="1" x14ac:dyDescent="0.2">
      <c r="B182" s="231"/>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c r="AM182" s="109"/>
      <c r="AN182" s="109"/>
      <c r="AO182" s="109"/>
      <c r="AP182" s="109"/>
      <c r="AQ182" s="109"/>
      <c r="AR182" s="109"/>
      <c r="AS182" s="109"/>
      <c r="AT182" s="109"/>
      <c r="AU182" s="109"/>
      <c r="AV182" s="109"/>
      <c r="AW182" s="109"/>
      <c r="AX182" s="109"/>
      <c r="AY182" s="109"/>
      <c r="AZ182" s="109"/>
      <c r="BA182" s="109"/>
      <c r="BB182" s="109"/>
      <c r="BC182" s="109"/>
      <c r="BD182" s="109"/>
      <c r="BE182" s="109"/>
      <c r="BF182" s="109"/>
      <c r="BG182" s="109"/>
      <c r="BH182" s="109"/>
      <c r="BI182" s="109"/>
      <c r="BJ182" s="109"/>
      <c r="BK182" s="109"/>
      <c r="BL182" s="109"/>
      <c r="BM182" s="109"/>
      <c r="BN182" s="109"/>
      <c r="BO182" s="109"/>
      <c r="BP182" s="109"/>
      <c r="BQ182" s="109"/>
      <c r="BR182" s="109"/>
      <c r="BS182" s="109"/>
      <c r="BT182" s="109"/>
      <c r="BU182" s="109"/>
      <c r="BV182" s="109"/>
      <c r="BW182" s="109"/>
      <c r="BX182" s="109"/>
      <c r="BY182" s="109"/>
      <c r="BZ182" s="109"/>
      <c r="CA182" s="109"/>
      <c r="CB182" s="109"/>
      <c r="CC182" s="109"/>
      <c r="CD182" s="109"/>
      <c r="CE182" s="109"/>
      <c r="CF182" s="109"/>
      <c r="CG182" s="109"/>
      <c r="CH182" s="109"/>
      <c r="CI182" s="109"/>
      <c r="CJ182" s="109"/>
      <c r="CK182" s="109"/>
      <c r="CL182" s="109"/>
      <c r="CM182" s="109"/>
      <c r="CN182" s="109"/>
      <c r="CO182" s="109"/>
      <c r="CP182" s="109"/>
      <c r="CQ182" s="109"/>
      <c r="CR182" s="109"/>
      <c r="CS182" s="109"/>
      <c r="CT182" s="109"/>
      <c r="CU182" s="109"/>
      <c r="CV182" s="109"/>
      <c r="CW182" s="109"/>
      <c r="CX182" s="109"/>
      <c r="CY182" s="109"/>
      <c r="CZ182" s="109"/>
      <c r="DA182" s="109"/>
      <c r="DB182" s="109"/>
      <c r="DC182" s="109"/>
      <c r="DD182" s="109"/>
      <c r="DE182" s="109"/>
      <c r="DF182" s="109"/>
      <c r="DG182" s="109"/>
      <c r="DH182" s="109"/>
      <c r="DI182" s="109"/>
      <c r="DJ182" s="109"/>
      <c r="DK182" s="109"/>
      <c r="DL182" s="109"/>
      <c r="DM182" s="109"/>
      <c r="DN182" s="109"/>
      <c r="DO182" s="109"/>
      <c r="DP182" s="109"/>
      <c r="DQ182" s="109"/>
      <c r="DR182" s="109"/>
      <c r="DS182" s="109"/>
      <c r="DT182" s="109"/>
      <c r="DU182" s="109"/>
      <c r="DV182" s="109"/>
      <c r="DW182" s="109"/>
      <c r="DX182" s="109"/>
      <c r="DY182" s="109"/>
      <c r="DZ182" s="109"/>
      <c r="EA182" s="109"/>
      <c r="EB182" s="109"/>
      <c r="EC182" s="109"/>
      <c r="ED182" s="109"/>
      <c r="EE182" s="109"/>
      <c r="EF182" s="109"/>
      <c r="EG182" s="109"/>
      <c r="EH182" s="109"/>
      <c r="EI182" s="109"/>
      <c r="EJ182" s="109"/>
      <c r="EK182" s="109"/>
      <c r="EL182" s="109"/>
      <c r="EM182" s="109"/>
      <c r="EN182" s="109"/>
      <c r="EO182" s="109"/>
      <c r="EP182" s="109"/>
      <c r="EQ182" s="109"/>
      <c r="ER182" s="109"/>
      <c r="ES182" s="109"/>
      <c r="ET182" s="109"/>
      <c r="EU182" s="109"/>
      <c r="EV182" s="109"/>
      <c r="EW182" s="109"/>
      <c r="EX182" s="109"/>
      <c r="EY182" s="109"/>
      <c r="EZ182" s="109"/>
      <c r="FA182" s="109"/>
      <c r="FB182" s="109"/>
    </row>
    <row r="183" spans="2:158" s="230" customFormat="1" x14ac:dyDescent="0.2">
      <c r="B183" s="231"/>
      <c r="J183" s="109"/>
      <c r="K183" s="109"/>
      <c r="L183" s="109"/>
      <c r="M183" s="109"/>
      <c r="N183" s="109"/>
      <c r="O183" s="109"/>
      <c r="P183" s="109"/>
      <c r="Q183" s="109"/>
      <c r="R183" s="109"/>
      <c r="S183" s="109"/>
      <c r="T183" s="109"/>
      <c r="U183" s="109"/>
      <c r="V183" s="109"/>
      <c r="W183" s="109"/>
      <c r="X183" s="109"/>
      <c r="Y183" s="109"/>
      <c r="Z183" s="109"/>
      <c r="AA183" s="109"/>
      <c r="AB183" s="109"/>
      <c r="AC183" s="109"/>
      <c r="AD183" s="109"/>
      <c r="AE183" s="109"/>
      <c r="AF183" s="109"/>
      <c r="AG183" s="109"/>
      <c r="AH183" s="109"/>
      <c r="AI183" s="109"/>
      <c r="AJ183" s="109"/>
      <c r="AK183" s="109"/>
      <c r="AL183" s="109"/>
      <c r="AM183" s="109"/>
      <c r="AN183" s="109"/>
      <c r="AO183" s="109"/>
      <c r="AP183" s="109"/>
      <c r="AQ183" s="109"/>
      <c r="AR183" s="109"/>
      <c r="AS183" s="109"/>
      <c r="AT183" s="109"/>
      <c r="AU183" s="109"/>
      <c r="AV183" s="109"/>
      <c r="AW183" s="109"/>
      <c r="AX183" s="109"/>
      <c r="AY183" s="109"/>
      <c r="AZ183" s="109"/>
      <c r="BA183" s="109"/>
      <c r="BB183" s="109"/>
      <c r="BC183" s="109"/>
      <c r="BD183" s="109"/>
      <c r="BE183" s="109"/>
      <c r="BF183" s="109"/>
      <c r="BG183" s="109"/>
      <c r="BH183" s="109"/>
      <c r="BI183" s="109"/>
      <c r="BJ183" s="109"/>
      <c r="BK183" s="109"/>
      <c r="BL183" s="109"/>
      <c r="BM183" s="109"/>
      <c r="BN183" s="109"/>
      <c r="BO183" s="109"/>
      <c r="BP183" s="109"/>
      <c r="BQ183" s="109"/>
      <c r="BR183" s="109"/>
      <c r="BS183" s="109"/>
      <c r="BT183" s="109"/>
      <c r="BU183" s="109"/>
      <c r="BV183" s="109"/>
      <c r="BW183" s="109"/>
      <c r="BX183" s="109"/>
      <c r="BY183" s="109"/>
      <c r="BZ183" s="109"/>
      <c r="CA183" s="109"/>
      <c r="CB183" s="109"/>
      <c r="CC183" s="109"/>
      <c r="CD183" s="109"/>
      <c r="CE183" s="109"/>
      <c r="CF183" s="109"/>
      <c r="CG183" s="109"/>
      <c r="CH183" s="109"/>
      <c r="CI183" s="109"/>
      <c r="CJ183" s="109"/>
      <c r="CK183" s="109"/>
      <c r="CL183" s="109"/>
      <c r="CM183" s="109"/>
      <c r="CN183" s="109"/>
      <c r="CO183" s="109"/>
      <c r="CP183" s="109"/>
      <c r="CQ183" s="109"/>
      <c r="CR183" s="109"/>
      <c r="CS183" s="109"/>
      <c r="CT183" s="109"/>
      <c r="CU183" s="109"/>
      <c r="CV183" s="109"/>
      <c r="CW183" s="109"/>
      <c r="CX183" s="109"/>
      <c r="CY183" s="109"/>
      <c r="CZ183" s="109"/>
      <c r="DA183" s="109"/>
      <c r="DB183" s="109"/>
      <c r="DC183" s="109"/>
      <c r="DD183" s="109"/>
      <c r="DE183" s="109"/>
      <c r="DF183" s="109"/>
      <c r="DG183" s="109"/>
      <c r="DH183" s="109"/>
      <c r="DI183" s="109"/>
      <c r="DJ183" s="109"/>
      <c r="DK183" s="109"/>
      <c r="DL183" s="109"/>
      <c r="DM183" s="109"/>
      <c r="DN183" s="109"/>
      <c r="DO183" s="109"/>
      <c r="DP183" s="109"/>
      <c r="DQ183" s="109"/>
      <c r="DR183" s="109"/>
      <c r="DS183" s="109"/>
      <c r="DT183" s="109"/>
      <c r="DU183" s="109"/>
      <c r="DV183" s="109"/>
      <c r="DW183" s="109"/>
      <c r="DX183" s="109"/>
      <c r="DY183" s="109"/>
      <c r="DZ183" s="109"/>
      <c r="EA183" s="109"/>
      <c r="EB183" s="109"/>
      <c r="EC183" s="109"/>
      <c r="ED183" s="109"/>
      <c r="EE183" s="109"/>
      <c r="EF183" s="109"/>
      <c r="EG183" s="109"/>
      <c r="EH183" s="109"/>
      <c r="EI183" s="109"/>
      <c r="EJ183" s="109"/>
      <c r="EK183" s="109"/>
      <c r="EL183" s="109"/>
      <c r="EM183" s="109"/>
      <c r="EN183" s="109"/>
      <c r="EO183" s="109"/>
      <c r="EP183" s="109"/>
      <c r="EQ183" s="109"/>
      <c r="ER183" s="109"/>
      <c r="ES183" s="109"/>
      <c r="ET183" s="109"/>
      <c r="EU183" s="109"/>
      <c r="EV183" s="109"/>
      <c r="EW183" s="109"/>
      <c r="EX183" s="109"/>
      <c r="EY183" s="109"/>
      <c r="EZ183" s="109"/>
      <c r="FA183" s="109"/>
      <c r="FB183" s="109"/>
    </row>
    <row r="184" spans="2:158" s="230" customFormat="1" x14ac:dyDescent="0.2">
      <c r="B184" s="231"/>
      <c r="J184" s="109"/>
      <c r="K184" s="109"/>
      <c r="L184" s="109"/>
      <c r="M184" s="109"/>
      <c r="N184" s="109"/>
      <c r="O184" s="109"/>
      <c r="P184" s="109"/>
      <c r="Q184" s="109"/>
      <c r="R184" s="109"/>
      <c r="S184" s="109"/>
      <c r="T184" s="109"/>
      <c r="U184" s="109"/>
      <c r="V184" s="109"/>
      <c r="W184" s="109"/>
      <c r="X184" s="109"/>
      <c r="Y184" s="109"/>
      <c r="Z184" s="109"/>
      <c r="AA184" s="109"/>
      <c r="AB184" s="109"/>
      <c r="AC184" s="109"/>
      <c r="AD184" s="109"/>
      <c r="AE184" s="109"/>
      <c r="AF184" s="109"/>
      <c r="AG184" s="109"/>
      <c r="AH184" s="109"/>
      <c r="AI184" s="109"/>
      <c r="AJ184" s="109"/>
      <c r="AK184" s="109"/>
      <c r="AL184" s="109"/>
      <c r="AM184" s="109"/>
      <c r="AN184" s="109"/>
      <c r="AO184" s="109"/>
      <c r="AP184" s="109"/>
      <c r="AQ184" s="109"/>
      <c r="AR184" s="109"/>
      <c r="AS184" s="109"/>
      <c r="AT184" s="109"/>
      <c r="AU184" s="109"/>
      <c r="AV184" s="109"/>
      <c r="AW184" s="109"/>
      <c r="AX184" s="109"/>
      <c r="AY184" s="109"/>
      <c r="AZ184" s="109"/>
      <c r="BA184" s="109"/>
      <c r="BB184" s="109"/>
      <c r="BC184" s="109"/>
      <c r="BD184" s="109"/>
      <c r="BE184" s="109"/>
      <c r="BF184" s="109"/>
      <c r="BG184" s="109"/>
      <c r="BH184" s="109"/>
      <c r="BI184" s="109"/>
      <c r="BJ184" s="109"/>
      <c r="BK184" s="109"/>
      <c r="BL184" s="109"/>
      <c r="BM184" s="109"/>
      <c r="BN184" s="109"/>
      <c r="BO184" s="109"/>
      <c r="BP184" s="109"/>
      <c r="BQ184" s="109"/>
      <c r="BR184" s="109"/>
      <c r="BS184" s="109"/>
      <c r="BT184" s="109"/>
      <c r="BU184" s="109"/>
      <c r="BV184" s="109"/>
      <c r="BW184" s="109"/>
      <c r="BX184" s="109"/>
      <c r="BY184" s="109"/>
      <c r="BZ184" s="109"/>
      <c r="CA184" s="109"/>
      <c r="CB184" s="109"/>
      <c r="CC184" s="109"/>
      <c r="CD184" s="109"/>
      <c r="CE184" s="109"/>
      <c r="CF184" s="109"/>
      <c r="CG184" s="109"/>
      <c r="CH184" s="109"/>
      <c r="CI184" s="109"/>
      <c r="CJ184" s="109"/>
      <c r="CK184" s="109"/>
      <c r="CL184" s="109"/>
      <c r="CM184" s="109"/>
      <c r="CN184" s="109"/>
      <c r="CO184" s="109"/>
      <c r="CP184" s="109"/>
      <c r="CQ184" s="109"/>
      <c r="CR184" s="109"/>
      <c r="CS184" s="109"/>
      <c r="CT184" s="109"/>
      <c r="CU184" s="109"/>
      <c r="CV184" s="109"/>
      <c r="CW184" s="109"/>
      <c r="CX184" s="109"/>
      <c r="CY184" s="109"/>
      <c r="CZ184" s="109"/>
      <c r="DA184" s="109"/>
      <c r="DB184" s="109"/>
      <c r="DC184" s="109"/>
      <c r="DD184" s="109"/>
      <c r="DE184" s="109"/>
      <c r="DF184" s="109"/>
      <c r="DG184" s="109"/>
      <c r="DH184" s="109"/>
      <c r="DI184" s="109"/>
      <c r="DJ184" s="109"/>
      <c r="DK184" s="109"/>
      <c r="DL184" s="109"/>
      <c r="DM184" s="109"/>
      <c r="DN184" s="109"/>
      <c r="DO184" s="109"/>
      <c r="DP184" s="109"/>
      <c r="DQ184" s="109"/>
      <c r="DR184" s="109"/>
      <c r="DS184" s="109"/>
      <c r="DT184" s="109"/>
      <c r="DU184" s="109"/>
      <c r="DV184" s="109"/>
      <c r="DW184" s="109"/>
      <c r="DX184" s="109"/>
      <c r="DY184" s="109"/>
      <c r="DZ184" s="109"/>
      <c r="EA184" s="109"/>
      <c r="EB184" s="109"/>
      <c r="EC184" s="109"/>
      <c r="ED184" s="109"/>
      <c r="EE184" s="109"/>
      <c r="EF184" s="109"/>
      <c r="EG184" s="109"/>
      <c r="EH184" s="109"/>
      <c r="EI184" s="109"/>
      <c r="EJ184" s="109"/>
      <c r="EK184" s="109"/>
      <c r="EL184" s="109"/>
      <c r="EM184" s="109"/>
      <c r="EN184" s="109"/>
      <c r="EO184" s="109"/>
      <c r="EP184" s="109"/>
      <c r="EQ184" s="109"/>
      <c r="ER184" s="109"/>
      <c r="ES184" s="109"/>
      <c r="ET184" s="109"/>
      <c r="EU184" s="109"/>
      <c r="EV184" s="109"/>
      <c r="EW184" s="109"/>
      <c r="EX184" s="109"/>
      <c r="EY184" s="109"/>
      <c r="EZ184" s="109"/>
      <c r="FA184" s="109"/>
      <c r="FB184" s="109"/>
    </row>
    <row r="185" spans="2:158" s="230" customFormat="1" x14ac:dyDescent="0.2">
      <c r="B185" s="231"/>
      <c r="J185" s="109"/>
      <c r="K185" s="109"/>
      <c r="L185" s="109"/>
      <c r="M185" s="109"/>
      <c r="N185" s="109"/>
      <c r="O185" s="109"/>
      <c r="P185" s="109"/>
      <c r="Q185" s="109"/>
      <c r="R185" s="109"/>
      <c r="S185" s="109"/>
      <c r="T185" s="109"/>
      <c r="U185" s="109"/>
      <c r="V185" s="109"/>
      <c r="W185" s="109"/>
      <c r="X185" s="109"/>
      <c r="Y185" s="109"/>
      <c r="Z185" s="109"/>
      <c r="AA185" s="109"/>
      <c r="AB185" s="109"/>
      <c r="AC185" s="109"/>
      <c r="AD185" s="109"/>
      <c r="AE185" s="109"/>
      <c r="AF185" s="109"/>
      <c r="AG185" s="109"/>
      <c r="AH185" s="109"/>
      <c r="AI185" s="109"/>
      <c r="AJ185" s="109"/>
      <c r="AK185" s="109"/>
      <c r="AL185" s="109"/>
      <c r="AM185" s="109"/>
      <c r="AN185" s="109"/>
      <c r="AO185" s="109"/>
      <c r="AP185" s="109"/>
      <c r="AQ185" s="109"/>
      <c r="AR185" s="109"/>
      <c r="AS185" s="109"/>
      <c r="AT185" s="109"/>
      <c r="AU185" s="109"/>
      <c r="AV185" s="109"/>
      <c r="AW185" s="109"/>
      <c r="AX185" s="109"/>
      <c r="AY185" s="109"/>
      <c r="AZ185" s="109"/>
      <c r="BA185" s="109"/>
      <c r="BB185" s="109"/>
      <c r="BC185" s="109"/>
      <c r="BD185" s="109"/>
      <c r="BE185" s="109"/>
      <c r="BF185" s="109"/>
      <c r="BG185" s="109"/>
      <c r="BH185" s="109"/>
      <c r="BI185" s="109"/>
      <c r="BJ185" s="109"/>
      <c r="BK185" s="109"/>
      <c r="BL185" s="109"/>
      <c r="BM185" s="109"/>
      <c r="BN185" s="109"/>
      <c r="BO185" s="109"/>
      <c r="BP185" s="109"/>
      <c r="BQ185" s="109"/>
      <c r="BR185" s="109"/>
      <c r="BS185" s="109"/>
      <c r="BT185" s="109"/>
      <c r="BU185" s="109"/>
      <c r="BV185" s="109"/>
      <c r="BW185" s="109"/>
      <c r="BX185" s="109"/>
      <c r="BY185" s="109"/>
      <c r="BZ185" s="109"/>
      <c r="CA185" s="109"/>
      <c r="CB185" s="109"/>
      <c r="CC185" s="109"/>
      <c r="CD185" s="109"/>
      <c r="CE185" s="109"/>
      <c r="CF185" s="109"/>
      <c r="CG185" s="109"/>
      <c r="CH185" s="109"/>
      <c r="CI185" s="109"/>
      <c r="CJ185" s="109"/>
      <c r="CK185" s="109"/>
      <c r="CL185" s="109"/>
      <c r="CM185" s="109"/>
      <c r="CN185" s="109"/>
      <c r="CO185" s="109"/>
      <c r="CP185" s="109"/>
      <c r="CQ185" s="109"/>
      <c r="CR185" s="109"/>
      <c r="CS185" s="109"/>
      <c r="CT185" s="109"/>
      <c r="CU185" s="109"/>
      <c r="CV185" s="109"/>
      <c r="CW185" s="109"/>
      <c r="CX185" s="109"/>
      <c r="CY185" s="109"/>
      <c r="CZ185" s="109"/>
      <c r="DA185" s="109"/>
      <c r="DB185" s="109"/>
      <c r="DC185" s="109"/>
      <c r="DD185" s="109"/>
      <c r="DE185" s="109"/>
      <c r="DF185" s="109"/>
      <c r="DG185" s="109"/>
      <c r="DH185" s="109"/>
      <c r="DI185" s="109"/>
      <c r="DJ185" s="109"/>
      <c r="DK185" s="109"/>
      <c r="DL185" s="109"/>
      <c r="DM185" s="109"/>
      <c r="DN185" s="109"/>
      <c r="DO185" s="109"/>
      <c r="DP185" s="109"/>
      <c r="DQ185" s="109"/>
      <c r="DR185" s="109"/>
      <c r="DS185" s="109"/>
      <c r="DT185" s="109"/>
      <c r="DU185" s="109"/>
      <c r="DV185" s="109"/>
      <c r="DW185" s="109"/>
      <c r="DX185" s="109"/>
      <c r="DY185" s="109"/>
      <c r="DZ185" s="109"/>
      <c r="EA185" s="109"/>
      <c r="EB185" s="109"/>
      <c r="EC185" s="109"/>
      <c r="ED185" s="109"/>
      <c r="EE185" s="109"/>
      <c r="EF185" s="109"/>
      <c r="EG185" s="109"/>
      <c r="EH185" s="109"/>
      <c r="EI185" s="109"/>
      <c r="EJ185" s="109"/>
      <c r="EK185" s="109"/>
      <c r="EL185" s="109"/>
      <c r="EM185" s="109"/>
      <c r="EN185" s="109"/>
      <c r="EO185" s="109"/>
      <c r="EP185" s="109"/>
      <c r="EQ185" s="109"/>
      <c r="ER185" s="109"/>
      <c r="ES185" s="109"/>
      <c r="ET185" s="109"/>
      <c r="EU185" s="109"/>
      <c r="EV185" s="109"/>
      <c r="EW185" s="109"/>
      <c r="EX185" s="109"/>
      <c r="EY185" s="109"/>
      <c r="EZ185" s="109"/>
      <c r="FA185" s="109"/>
      <c r="FB185" s="109"/>
    </row>
    <row r="186" spans="2:158" s="230" customFormat="1" x14ac:dyDescent="0.2">
      <c r="B186" s="231"/>
      <c r="J186" s="109"/>
      <c r="K186" s="109"/>
      <c r="L186" s="109"/>
      <c r="M186" s="109"/>
      <c r="N186" s="109"/>
      <c r="O186" s="109"/>
      <c r="P186" s="109"/>
      <c r="Q186" s="109"/>
      <c r="R186" s="109"/>
      <c r="S186" s="109"/>
      <c r="T186" s="109"/>
      <c r="U186" s="109"/>
      <c r="V186" s="109"/>
      <c r="W186" s="109"/>
      <c r="X186" s="109"/>
      <c r="Y186" s="109"/>
      <c r="Z186" s="109"/>
      <c r="AA186" s="109"/>
      <c r="AB186" s="109"/>
      <c r="AC186" s="109"/>
      <c r="AD186" s="109"/>
      <c r="AE186" s="109"/>
      <c r="AF186" s="109"/>
      <c r="AG186" s="109"/>
      <c r="AH186" s="109"/>
      <c r="AI186" s="109"/>
      <c r="AJ186" s="109"/>
      <c r="AK186" s="109"/>
      <c r="AL186" s="109"/>
      <c r="AM186" s="109"/>
      <c r="AN186" s="109"/>
      <c r="AO186" s="109"/>
      <c r="AP186" s="109"/>
      <c r="AQ186" s="109"/>
      <c r="AR186" s="109"/>
      <c r="AS186" s="109"/>
      <c r="AT186" s="109"/>
      <c r="AU186" s="109"/>
      <c r="AV186" s="109"/>
      <c r="AW186" s="109"/>
      <c r="AX186" s="109"/>
      <c r="AY186" s="109"/>
      <c r="AZ186" s="109"/>
      <c r="BA186" s="109"/>
      <c r="BB186" s="109"/>
      <c r="BC186" s="109"/>
      <c r="BD186" s="109"/>
      <c r="BE186" s="109"/>
      <c r="BF186" s="109"/>
      <c r="BG186" s="109"/>
      <c r="BH186" s="109"/>
      <c r="BI186" s="109"/>
      <c r="BJ186" s="109"/>
      <c r="BK186" s="109"/>
      <c r="BL186" s="109"/>
      <c r="BM186" s="109"/>
      <c r="BN186" s="109"/>
      <c r="BO186" s="109"/>
      <c r="BP186" s="109"/>
      <c r="BQ186" s="109"/>
      <c r="BR186" s="109"/>
      <c r="BS186" s="109"/>
      <c r="BT186" s="109"/>
      <c r="BU186" s="109"/>
      <c r="BV186" s="109"/>
      <c r="BW186" s="109"/>
      <c r="BX186" s="109"/>
      <c r="BY186" s="109"/>
      <c r="BZ186" s="109"/>
      <c r="CA186" s="109"/>
      <c r="CB186" s="109"/>
      <c r="CC186" s="109"/>
      <c r="CD186" s="109"/>
      <c r="CE186" s="109"/>
      <c r="CF186" s="109"/>
      <c r="CG186" s="109"/>
      <c r="CH186" s="109"/>
      <c r="CI186" s="109"/>
      <c r="CJ186" s="109"/>
      <c r="CK186" s="109"/>
      <c r="CL186" s="109"/>
      <c r="CM186" s="109"/>
      <c r="CN186" s="109"/>
      <c r="CO186" s="109"/>
      <c r="CP186" s="109"/>
      <c r="CQ186" s="109"/>
      <c r="CR186" s="109"/>
      <c r="CS186" s="109"/>
      <c r="CT186" s="109"/>
      <c r="CU186" s="109"/>
      <c r="CV186" s="109"/>
      <c r="CW186" s="109"/>
      <c r="CX186" s="109"/>
      <c r="CY186" s="109"/>
      <c r="CZ186" s="109"/>
      <c r="DA186" s="109"/>
      <c r="DB186" s="109"/>
      <c r="DC186" s="109"/>
      <c r="DD186" s="109"/>
      <c r="DE186" s="109"/>
      <c r="DF186" s="109"/>
      <c r="DG186" s="109"/>
      <c r="DH186" s="109"/>
      <c r="DI186" s="109"/>
      <c r="DJ186" s="109"/>
      <c r="DK186" s="109"/>
      <c r="DL186" s="109"/>
      <c r="DM186" s="109"/>
      <c r="DN186" s="109"/>
      <c r="DO186" s="109"/>
      <c r="DP186" s="109"/>
      <c r="DQ186" s="109"/>
      <c r="DR186" s="109"/>
      <c r="DS186" s="109"/>
      <c r="DT186" s="109"/>
      <c r="DU186" s="109"/>
      <c r="DV186" s="109"/>
      <c r="DW186" s="109"/>
      <c r="DX186" s="109"/>
      <c r="DY186" s="109"/>
      <c r="DZ186" s="109"/>
      <c r="EA186" s="109"/>
      <c r="EB186" s="109"/>
      <c r="EC186" s="109"/>
      <c r="ED186" s="109"/>
      <c r="EE186" s="109"/>
      <c r="EF186" s="109"/>
      <c r="EG186" s="109"/>
      <c r="EH186" s="109"/>
      <c r="EI186" s="109"/>
      <c r="EJ186" s="109"/>
      <c r="EK186" s="109"/>
      <c r="EL186" s="109"/>
      <c r="EM186" s="109"/>
      <c r="EN186" s="109"/>
      <c r="EO186" s="109"/>
      <c r="EP186" s="109"/>
      <c r="EQ186" s="109"/>
      <c r="ER186" s="109"/>
      <c r="ES186" s="109"/>
      <c r="ET186" s="109"/>
      <c r="EU186" s="109"/>
      <c r="EV186" s="109"/>
      <c r="EW186" s="109"/>
      <c r="EX186" s="109"/>
      <c r="EY186" s="109"/>
      <c r="EZ186" s="109"/>
      <c r="FA186" s="109"/>
      <c r="FB186" s="109"/>
    </row>
    <row r="187" spans="2:158" s="230" customFormat="1" x14ac:dyDescent="0.2">
      <c r="B187" s="231"/>
      <c r="J187" s="109"/>
      <c r="K187" s="109"/>
      <c r="L187" s="109"/>
      <c r="M187" s="109"/>
      <c r="N187" s="109"/>
      <c r="O187" s="109"/>
      <c r="P187" s="109"/>
      <c r="Q187" s="109"/>
      <c r="R187" s="109"/>
      <c r="S187" s="109"/>
      <c r="T187" s="109"/>
      <c r="U187" s="109"/>
      <c r="V187" s="109"/>
      <c r="W187" s="109"/>
      <c r="X187" s="109"/>
      <c r="Y187" s="109"/>
      <c r="Z187" s="109"/>
      <c r="AA187" s="109"/>
      <c r="AB187" s="109"/>
      <c r="AC187" s="109"/>
      <c r="AD187" s="109"/>
      <c r="AE187" s="109"/>
      <c r="AF187" s="109"/>
      <c r="AG187" s="109"/>
      <c r="AH187" s="109"/>
      <c r="AI187" s="109"/>
      <c r="AJ187" s="109"/>
      <c r="AK187" s="109"/>
      <c r="AL187" s="109"/>
      <c r="AM187" s="109"/>
      <c r="AN187" s="109"/>
      <c r="AO187" s="109"/>
      <c r="AP187" s="109"/>
      <c r="AQ187" s="109"/>
      <c r="AR187" s="109"/>
      <c r="AS187" s="109"/>
      <c r="AT187" s="109"/>
      <c r="AU187" s="109"/>
      <c r="AV187" s="109"/>
      <c r="AW187" s="109"/>
      <c r="AX187" s="109"/>
      <c r="AY187" s="109"/>
      <c r="AZ187" s="109"/>
      <c r="BA187" s="109"/>
      <c r="BB187" s="109"/>
      <c r="BC187" s="109"/>
      <c r="BD187" s="109"/>
      <c r="BE187" s="109"/>
      <c r="BF187" s="109"/>
      <c r="BG187" s="109"/>
      <c r="BH187" s="109"/>
      <c r="BI187" s="109"/>
      <c r="BJ187" s="109"/>
      <c r="BK187" s="109"/>
      <c r="BL187" s="109"/>
      <c r="BM187" s="109"/>
      <c r="BN187" s="109"/>
      <c r="BO187" s="109"/>
      <c r="BP187" s="109"/>
      <c r="BQ187" s="109"/>
      <c r="BR187" s="109"/>
      <c r="BS187" s="109"/>
      <c r="BT187" s="109"/>
      <c r="BU187" s="109"/>
      <c r="BV187" s="109"/>
      <c r="BW187" s="109"/>
      <c r="BX187" s="109"/>
      <c r="BY187" s="109"/>
      <c r="BZ187" s="109"/>
      <c r="CA187" s="109"/>
      <c r="CB187" s="109"/>
      <c r="CC187" s="109"/>
      <c r="CD187" s="109"/>
      <c r="CE187" s="109"/>
      <c r="CF187" s="109"/>
      <c r="CG187" s="109"/>
      <c r="CH187" s="109"/>
      <c r="CI187" s="109"/>
      <c r="CJ187" s="109"/>
      <c r="CK187" s="109"/>
      <c r="CL187" s="109"/>
      <c r="CM187" s="109"/>
      <c r="CN187" s="109"/>
      <c r="CO187" s="109"/>
      <c r="CP187" s="109"/>
      <c r="CQ187" s="109"/>
      <c r="CR187" s="109"/>
      <c r="CS187" s="109"/>
      <c r="CT187" s="109"/>
      <c r="CU187" s="109"/>
      <c r="CV187" s="109"/>
      <c r="CW187" s="109"/>
      <c r="CX187" s="109"/>
      <c r="CY187" s="109"/>
      <c r="CZ187" s="109"/>
      <c r="DA187" s="109"/>
      <c r="DB187" s="109"/>
      <c r="DC187" s="109"/>
      <c r="DD187" s="109"/>
      <c r="DE187" s="109"/>
      <c r="DF187" s="109"/>
      <c r="DG187" s="109"/>
      <c r="DH187" s="109"/>
      <c r="DI187" s="109"/>
      <c r="DJ187" s="109"/>
      <c r="DK187" s="109"/>
      <c r="DL187" s="109"/>
      <c r="DM187" s="109"/>
      <c r="DN187" s="109"/>
      <c r="DO187" s="109"/>
      <c r="DP187" s="109"/>
      <c r="DQ187" s="109"/>
      <c r="DR187" s="109"/>
      <c r="DS187" s="109"/>
      <c r="DT187" s="109"/>
      <c r="DU187" s="109"/>
      <c r="DV187" s="109"/>
      <c r="DW187" s="109"/>
      <c r="DX187" s="109"/>
      <c r="DY187" s="109"/>
      <c r="DZ187" s="109"/>
      <c r="EA187" s="109"/>
      <c r="EB187" s="109"/>
      <c r="EC187" s="109"/>
      <c r="ED187" s="109"/>
      <c r="EE187" s="109"/>
      <c r="EF187" s="109"/>
      <c r="EG187" s="109"/>
      <c r="EH187" s="109"/>
      <c r="EI187" s="109"/>
      <c r="EJ187" s="109"/>
      <c r="EK187" s="109"/>
      <c r="EL187" s="109"/>
      <c r="EM187" s="109"/>
      <c r="EN187" s="109"/>
      <c r="EO187" s="109"/>
      <c r="EP187" s="109"/>
      <c r="EQ187" s="109"/>
      <c r="ER187" s="109"/>
      <c r="ES187" s="109"/>
      <c r="ET187" s="109"/>
      <c r="EU187" s="109"/>
      <c r="EV187" s="109"/>
      <c r="EW187" s="109"/>
      <c r="EX187" s="109"/>
      <c r="EY187" s="109"/>
      <c r="EZ187" s="109"/>
      <c r="FA187" s="109"/>
      <c r="FB187" s="109"/>
    </row>
    <row r="188" spans="2:158" s="230" customFormat="1" x14ac:dyDescent="0.2">
      <c r="B188" s="231"/>
      <c r="J188" s="109"/>
      <c r="K188" s="109"/>
      <c r="L188" s="109"/>
      <c r="M188" s="109"/>
      <c r="N188" s="109"/>
      <c r="O188" s="109"/>
      <c r="P188" s="109"/>
      <c r="Q188" s="109"/>
      <c r="R188" s="109"/>
      <c r="S188" s="109"/>
      <c r="T188" s="109"/>
      <c r="U188" s="109"/>
      <c r="V188" s="109"/>
      <c r="W188" s="109"/>
      <c r="X188" s="109"/>
      <c r="Y188" s="109"/>
      <c r="Z188" s="109"/>
      <c r="AA188" s="109"/>
      <c r="AB188" s="109"/>
      <c r="AC188" s="109"/>
      <c r="AD188" s="109"/>
      <c r="AE188" s="109"/>
      <c r="AF188" s="109"/>
      <c r="AG188" s="109"/>
      <c r="AH188" s="109"/>
      <c r="AI188" s="109"/>
      <c r="AJ188" s="109"/>
      <c r="AK188" s="109"/>
      <c r="AL188" s="109"/>
      <c r="AM188" s="109"/>
      <c r="AN188" s="109"/>
      <c r="AO188" s="109"/>
      <c r="AP188" s="109"/>
      <c r="AQ188" s="109"/>
      <c r="AR188" s="109"/>
      <c r="AS188" s="109"/>
      <c r="AT188" s="109"/>
      <c r="AU188" s="109"/>
      <c r="AV188" s="109"/>
      <c r="AW188" s="109"/>
      <c r="AX188" s="109"/>
      <c r="AY188" s="109"/>
      <c r="AZ188" s="109"/>
      <c r="BA188" s="109"/>
      <c r="BB188" s="109"/>
      <c r="BC188" s="109"/>
      <c r="BD188" s="109"/>
      <c r="BE188" s="109"/>
      <c r="BF188" s="109"/>
      <c r="BG188" s="109"/>
      <c r="BH188" s="109"/>
      <c r="BI188" s="109"/>
      <c r="BJ188" s="109"/>
      <c r="BK188" s="109"/>
      <c r="BL188" s="109"/>
      <c r="BM188" s="109"/>
      <c r="BN188" s="109"/>
      <c r="BO188" s="109"/>
      <c r="BP188" s="109"/>
      <c r="BQ188" s="109"/>
      <c r="BR188" s="109"/>
      <c r="BS188" s="109"/>
      <c r="BT188" s="109"/>
      <c r="BU188" s="109"/>
      <c r="BV188" s="109"/>
      <c r="BW188" s="109"/>
      <c r="BX188" s="109"/>
      <c r="BY188" s="109"/>
      <c r="BZ188" s="109"/>
      <c r="CA188" s="109"/>
      <c r="CB188" s="109"/>
      <c r="CC188" s="109"/>
      <c r="CD188" s="109"/>
      <c r="CE188" s="109"/>
      <c r="CF188" s="109"/>
      <c r="CG188" s="109"/>
      <c r="CH188" s="109"/>
      <c r="CI188" s="109"/>
      <c r="CJ188" s="109"/>
      <c r="CK188" s="109"/>
      <c r="CL188" s="109"/>
      <c r="CM188" s="109"/>
      <c r="CN188" s="109"/>
      <c r="CO188" s="109"/>
      <c r="CP188" s="109"/>
      <c r="CQ188" s="109"/>
      <c r="CR188" s="109"/>
      <c r="CS188" s="109"/>
      <c r="CT188" s="109"/>
      <c r="CU188" s="109"/>
      <c r="CV188" s="109"/>
      <c r="CW188" s="109"/>
      <c r="CX188" s="109"/>
      <c r="CY188" s="109"/>
      <c r="CZ188" s="109"/>
      <c r="DA188" s="109"/>
      <c r="DB188" s="109"/>
      <c r="DC188" s="109"/>
      <c r="DD188" s="109"/>
      <c r="DE188" s="109"/>
      <c r="DF188" s="109"/>
      <c r="DG188" s="109"/>
      <c r="DH188" s="109"/>
      <c r="DI188" s="109"/>
      <c r="DJ188" s="109"/>
      <c r="DK188" s="109"/>
      <c r="DL188" s="109"/>
      <c r="DM188" s="109"/>
      <c r="DN188" s="109"/>
      <c r="DO188" s="109"/>
      <c r="DP188" s="109"/>
      <c r="DQ188" s="109"/>
      <c r="DR188" s="109"/>
      <c r="DS188" s="109"/>
      <c r="DT188" s="109"/>
      <c r="DU188" s="109"/>
      <c r="DV188" s="109"/>
      <c r="DW188" s="109"/>
      <c r="DX188" s="109"/>
      <c r="DY188" s="109"/>
      <c r="DZ188" s="109"/>
      <c r="EA188" s="109"/>
      <c r="EB188" s="109"/>
      <c r="EC188" s="109"/>
      <c r="ED188" s="109"/>
      <c r="EE188" s="109"/>
      <c r="EF188" s="109"/>
      <c r="EG188" s="109"/>
      <c r="EH188" s="109"/>
      <c r="EI188" s="109"/>
      <c r="EJ188" s="109"/>
      <c r="EK188" s="109"/>
      <c r="EL188" s="109"/>
      <c r="EM188" s="109"/>
      <c r="EN188" s="109"/>
      <c r="EO188" s="109"/>
      <c r="EP188" s="109"/>
      <c r="EQ188" s="109"/>
      <c r="ER188" s="109"/>
      <c r="ES188" s="109"/>
      <c r="ET188" s="109"/>
      <c r="EU188" s="109"/>
      <c r="EV188" s="109"/>
      <c r="EW188" s="109"/>
      <c r="EX188" s="109"/>
      <c r="EY188" s="109"/>
      <c r="EZ188" s="109"/>
      <c r="FA188" s="109"/>
      <c r="FB188" s="109"/>
    </row>
    <row r="189" spans="2:158" s="230" customFormat="1" x14ac:dyDescent="0.2">
      <c r="B189" s="231"/>
      <c r="J189" s="109"/>
      <c r="K189" s="109"/>
      <c r="L189" s="109"/>
      <c r="M189" s="109"/>
      <c r="N189" s="109"/>
      <c r="O189" s="109"/>
      <c r="P189" s="109"/>
      <c r="Q189" s="109"/>
      <c r="R189" s="109"/>
      <c r="S189" s="109"/>
      <c r="T189" s="109"/>
      <c r="U189" s="109"/>
      <c r="V189" s="109"/>
      <c r="W189" s="109"/>
      <c r="X189" s="109"/>
      <c r="Y189" s="109"/>
      <c r="Z189" s="109"/>
      <c r="AA189" s="109"/>
      <c r="AB189" s="109"/>
      <c r="AC189" s="109"/>
      <c r="AD189" s="109"/>
      <c r="AE189" s="109"/>
      <c r="AF189" s="109"/>
      <c r="AG189" s="109"/>
      <c r="AH189" s="109"/>
      <c r="AI189" s="109"/>
      <c r="AJ189" s="109"/>
      <c r="AK189" s="109"/>
      <c r="AL189" s="109"/>
      <c r="AM189" s="109"/>
      <c r="AN189" s="109"/>
      <c r="AO189" s="109"/>
      <c r="AP189" s="109"/>
      <c r="AQ189" s="109"/>
      <c r="AR189" s="109"/>
      <c r="AS189" s="109"/>
      <c r="AT189" s="109"/>
      <c r="AU189" s="109"/>
      <c r="AV189" s="109"/>
      <c r="AW189" s="109"/>
      <c r="AX189" s="109"/>
      <c r="AY189" s="109"/>
      <c r="AZ189" s="109"/>
      <c r="BA189" s="109"/>
      <c r="BB189" s="109"/>
      <c r="BC189" s="109"/>
      <c r="BD189" s="109"/>
      <c r="BE189" s="109"/>
      <c r="BF189" s="109"/>
      <c r="BG189" s="109"/>
      <c r="BH189" s="109"/>
      <c r="BI189" s="109"/>
      <c r="BJ189" s="109"/>
      <c r="BK189" s="109"/>
      <c r="BL189" s="109"/>
      <c r="BM189" s="109"/>
      <c r="BN189" s="109"/>
      <c r="BO189" s="109"/>
      <c r="BP189" s="109"/>
      <c r="BQ189" s="109"/>
      <c r="BR189" s="109"/>
      <c r="BS189" s="109"/>
      <c r="BT189" s="109"/>
      <c r="BU189" s="109"/>
      <c r="BV189" s="109"/>
      <c r="BW189" s="109"/>
      <c r="BX189" s="109"/>
      <c r="BY189" s="109"/>
      <c r="BZ189" s="109"/>
      <c r="CA189" s="109"/>
      <c r="CB189" s="109"/>
      <c r="CC189" s="109"/>
      <c r="CD189" s="109"/>
      <c r="CE189" s="109"/>
      <c r="CF189" s="109"/>
      <c r="CG189" s="109"/>
      <c r="CH189" s="109"/>
      <c r="CI189" s="109"/>
      <c r="CJ189" s="109"/>
      <c r="CK189" s="109"/>
      <c r="CL189" s="109"/>
      <c r="CM189" s="109"/>
      <c r="CN189" s="109"/>
      <c r="CO189" s="109"/>
      <c r="CP189" s="109"/>
      <c r="CQ189" s="109"/>
      <c r="CR189" s="109"/>
      <c r="CS189" s="109"/>
      <c r="CT189" s="109"/>
      <c r="CU189" s="109"/>
      <c r="CV189" s="109"/>
      <c r="CW189" s="109"/>
      <c r="CX189" s="109"/>
      <c r="CY189" s="109"/>
      <c r="CZ189" s="109"/>
      <c r="DA189" s="109"/>
      <c r="DB189" s="109"/>
      <c r="DC189" s="109"/>
      <c r="DD189" s="109"/>
      <c r="DE189" s="109"/>
      <c r="DF189" s="109"/>
      <c r="DG189" s="109"/>
      <c r="DH189" s="109"/>
      <c r="DI189" s="109"/>
      <c r="DJ189" s="109"/>
      <c r="DK189" s="109"/>
      <c r="DL189" s="109"/>
      <c r="DM189" s="109"/>
      <c r="DN189" s="109"/>
      <c r="DO189" s="109"/>
      <c r="DP189" s="109"/>
      <c r="DQ189" s="109"/>
      <c r="DR189" s="109"/>
      <c r="DS189" s="109"/>
      <c r="DT189" s="109"/>
      <c r="DU189" s="109"/>
      <c r="DV189" s="109"/>
      <c r="DW189" s="109"/>
      <c r="DX189" s="109"/>
      <c r="DY189" s="109"/>
      <c r="DZ189" s="109"/>
      <c r="EA189" s="109"/>
      <c r="EB189" s="109"/>
      <c r="EC189" s="109"/>
      <c r="ED189" s="109"/>
      <c r="EE189" s="109"/>
      <c r="EF189" s="109"/>
      <c r="EG189" s="109"/>
      <c r="EH189" s="109"/>
      <c r="EI189" s="109"/>
      <c r="EJ189" s="109"/>
      <c r="EK189" s="109"/>
      <c r="EL189" s="109"/>
      <c r="EM189" s="109"/>
      <c r="EN189" s="109"/>
      <c r="EO189" s="109"/>
      <c r="EP189" s="109"/>
      <c r="EQ189" s="109"/>
      <c r="ER189" s="109"/>
      <c r="ES189" s="109"/>
      <c r="ET189" s="109"/>
      <c r="EU189" s="109"/>
      <c r="EV189" s="109"/>
      <c r="EW189" s="109"/>
      <c r="EX189" s="109"/>
      <c r="EY189" s="109"/>
      <c r="EZ189" s="109"/>
      <c r="FA189" s="109"/>
      <c r="FB189" s="109"/>
    </row>
    <row r="190" spans="2:158" s="230" customFormat="1" x14ac:dyDescent="0.2">
      <c r="B190" s="231"/>
      <c r="J190" s="109"/>
      <c r="K190" s="109"/>
      <c r="L190" s="109"/>
      <c r="M190" s="109"/>
      <c r="N190" s="109"/>
      <c r="O190" s="109"/>
      <c r="P190" s="109"/>
      <c r="Q190" s="109"/>
      <c r="R190" s="109"/>
      <c r="S190" s="109"/>
      <c r="T190" s="109"/>
      <c r="U190" s="109"/>
      <c r="V190" s="109"/>
      <c r="W190" s="109"/>
      <c r="X190" s="109"/>
      <c r="Y190" s="109"/>
      <c r="Z190" s="109"/>
      <c r="AA190" s="109"/>
      <c r="AB190" s="109"/>
      <c r="AC190" s="109"/>
      <c r="AD190" s="109"/>
      <c r="AE190" s="109"/>
      <c r="AF190" s="109"/>
      <c r="AG190" s="109"/>
      <c r="AH190" s="109"/>
      <c r="AI190" s="109"/>
      <c r="AJ190" s="109"/>
      <c r="AK190" s="109"/>
      <c r="AL190" s="109"/>
      <c r="AM190" s="109"/>
      <c r="AN190" s="109"/>
      <c r="AO190" s="109"/>
      <c r="AP190" s="109"/>
      <c r="AQ190" s="109"/>
      <c r="AR190" s="109"/>
      <c r="AS190" s="109"/>
      <c r="AT190" s="109"/>
      <c r="AU190" s="109"/>
      <c r="AV190" s="109"/>
      <c r="AW190" s="109"/>
      <c r="AX190" s="109"/>
      <c r="AY190" s="109"/>
      <c r="AZ190" s="109"/>
      <c r="BA190" s="109"/>
      <c r="BB190" s="109"/>
      <c r="BC190" s="109"/>
      <c r="BD190" s="109"/>
      <c r="BE190" s="109"/>
      <c r="BF190" s="109"/>
      <c r="BG190" s="109"/>
      <c r="BH190" s="109"/>
      <c r="BI190" s="109"/>
      <c r="BJ190" s="109"/>
      <c r="BK190" s="109"/>
      <c r="BL190" s="109"/>
      <c r="BM190" s="109"/>
      <c r="BN190" s="109"/>
      <c r="BO190" s="109"/>
      <c r="BP190" s="109"/>
      <c r="BQ190" s="109"/>
      <c r="BR190" s="109"/>
      <c r="BS190" s="109"/>
      <c r="BT190" s="109"/>
      <c r="BU190" s="109"/>
      <c r="BV190" s="109"/>
      <c r="BW190" s="109"/>
      <c r="BX190" s="109"/>
      <c r="BY190" s="109"/>
      <c r="BZ190" s="109"/>
      <c r="CA190" s="109"/>
      <c r="CB190" s="109"/>
      <c r="CC190" s="109"/>
      <c r="CD190" s="109"/>
      <c r="CE190" s="109"/>
      <c r="CF190" s="109"/>
      <c r="CG190" s="109"/>
      <c r="CH190" s="109"/>
      <c r="CI190" s="109"/>
      <c r="CJ190" s="109"/>
      <c r="CK190" s="109"/>
      <c r="CL190" s="109"/>
      <c r="CM190" s="109"/>
      <c r="CN190" s="109"/>
      <c r="CO190" s="109"/>
      <c r="CP190" s="109"/>
      <c r="CQ190" s="109"/>
      <c r="CR190" s="109"/>
      <c r="CS190" s="109"/>
      <c r="CT190" s="109"/>
      <c r="CU190" s="109"/>
      <c r="CV190" s="109"/>
      <c r="CW190" s="109"/>
      <c r="CX190" s="109"/>
      <c r="CY190" s="109"/>
      <c r="CZ190" s="109"/>
      <c r="DA190" s="109"/>
      <c r="DB190" s="109"/>
      <c r="DC190" s="109"/>
      <c r="DD190" s="109"/>
      <c r="DE190" s="109"/>
      <c r="DF190" s="109"/>
      <c r="DG190" s="109"/>
      <c r="DH190" s="109"/>
      <c r="DI190" s="109"/>
      <c r="DJ190" s="109"/>
      <c r="DK190" s="109"/>
      <c r="DL190" s="109"/>
      <c r="DM190" s="109"/>
      <c r="DN190" s="109"/>
      <c r="DO190" s="109"/>
      <c r="DP190" s="109"/>
      <c r="DQ190" s="109"/>
      <c r="DR190" s="109"/>
      <c r="DS190" s="109"/>
      <c r="DT190" s="109"/>
      <c r="DU190" s="109"/>
      <c r="DV190" s="109"/>
      <c r="DW190" s="109"/>
      <c r="DX190" s="109"/>
      <c r="DY190" s="109"/>
      <c r="DZ190" s="109"/>
      <c r="EA190" s="109"/>
      <c r="EB190" s="109"/>
      <c r="EC190" s="109"/>
      <c r="ED190" s="109"/>
      <c r="EE190" s="109"/>
      <c r="EF190" s="109"/>
      <c r="EG190" s="109"/>
      <c r="EH190" s="109"/>
      <c r="EI190" s="109"/>
      <c r="EJ190" s="109"/>
      <c r="EK190" s="109"/>
      <c r="EL190" s="109"/>
      <c r="EM190" s="109"/>
      <c r="EN190" s="109"/>
      <c r="EO190" s="109"/>
      <c r="EP190" s="109"/>
      <c r="EQ190" s="109"/>
      <c r="ER190" s="109"/>
      <c r="ES190" s="109"/>
      <c r="ET190" s="109"/>
      <c r="EU190" s="109"/>
      <c r="EV190" s="109"/>
      <c r="EW190" s="109"/>
      <c r="EX190" s="109"/>
      <c r="EY190" s="109"/>
      <c r="EZ190" s="109"/>
      <c r="FA190" s="109"/>
      <c r="FB190" s="109"/>
    </row>
    <row r="191" spans="2:158" s="230" customFormat="1" x14ac:dyDescent="0.2">
      <c r="B191" s="231"/>
      <c r="J191" s="109"/>
      <c r="K191" s="109"/>
      <c r="L191" s="109"/>
      <c r="M191" s="109"/>
      <c r="N191" s="109"/>
      <c r="O191" s="109"/>
      <c r="P191" s="109"/>
      <c r="Q191" s="109"/>
      <c r="R191" s="109"/>
      <c r="S191" s="109"/>
      <c r="T191" s="109"/>
      <c r="U191" s="109"/>
      <c r="V191" s="109"/>
      <c r="W191" s="109"/>
      <c r="X191" s="109"/>
      <c r="Y191" s="109"/>
      <c r="Z191" s="109"/>
      <c r="AA191" s="109"/>
      <c r="AB191" s="109"/>
      <c r="AC191" s="109"/>
      <c r="AD191" s="109"/>
      <c r="AE191" s="109"/>
      <c r="AF191" s="109"/>
      <c r="AG191" s="109"/>
      <c r="AH191" s="109"/>
      <c r="AI191" s="109"/>
      <c r="AJ191" s="109"/>
      <c r="AK191" s="109"/>
      <c r="AL191" s="109"/>
      <c r="AM191" s="109"/>
      <c r="AN191" s="109"/>
      <c r="AO191" s="109"/>
      <c r="AP191" s="109"/>
      <c r="AQ191" s="109"/>
      <c r="AR191" s="109"/>
      <c r="AS191" s="109"/>
      <c r="AT191" s="109"/>
      <c r="AU191" s="109"/>
      <c r="AV191" s="109"/>
      <c r="AW191" s="109"/>
      <c r="AX191" s="109"/>
      <c r="AY191" s="109"/>
      <c r="AZ191" s="109"/>
      <c r="BA191" s="109"/>
      <c r="BB191" s="109"/>
      <c r="BC191" s="109"/>
      <c r="BD191" s="109"/>
      <c r="BE191" s="109"/>
      <c r="BF191" s="109"/>
      <c r="BG191" s="109"/>
      <c r="BH191" s="109"/>
      <c r="BI191" s="109"/>
      <c r="BJ191" s="109"/>
      <c r="BK191" s="109"/>
      <c r="BL191" s="109"/>
      <c r="BM191" s="109"/>
      <c r="BN191" s="109"/>
      <c r="BO191" s="109"/>
      <c r="BP191" s="109"/>
      <c r="BQ191" s="109"/>
      <c r="BR191" s="109"/>
      <c r="BS191" s="109"/>
      <c r="BT191" s="109"/>
      <c r="BU191" s="109"/>
      <c r="BV191" s="109"/>
      <c r="BW191" s="109"/>
      <c r="BX191" s="109"/>
      <c r="BY191" s="109"/>
      <c r="BZ191" s="109"/>
      <c r="CA191" s="109"/>
      <c r="CB191" s="109"/>
      <c r="CC191" s="109"/>
      <c r="CD191" s="109"/>
      <c r="CE191" s="109"/>
      <c r="CF191" s="109"/>
      <c r="CG191" s="109"/>
      <c r="CH191" s="109"/>
      <c r="CI191" s="109"/>
      <c r="CJ191" s="109"/>
      <c r="CK191" s="109"/>
      <c r="CL191" s="109"/>
      <c r="CM191" s="109"/>
      <c r="CN191" s="109"/>
      <c r="CO191" s="109"/>
      <c r="CP191" s="109"/>
      <c r="CQ191" s="109"/>
      <c r="CR191" s="109"/>
      <c r="CS191" s="109"/>
      <c r="CT191" s="109"/>
      <c r="CU191" s="109"/>
      <c r="CV191" s="109"/>
      <c r="CW191" s="109"/>
      <c r="CX191" s="109"/>
      <c r="CY191" s="109"/>
      <c r="CZ191" s="109"/>
      <c r="DA191" s="109"/>
      <c r="DB191" s="109"/>
      <c r="DC191" s="109"/>
      <c r="DD191" s="109"/>
      <c r="DE191" s="109"/>
      <c r="DF191" s="109"/>
      <c r="DG191" s="109"/>
      <c r="DH191" s="109"/>
      <c r="DI191" s="109"/>
      <c r="DJ191" s="109"/>
      <c r="DK191" s="109"/>
      <c r="DL191" s="109"/>
      <c r="DM191" s="109"/>
      <c r="DN191" s="109"/>
      <c r="DO191" s="109"/>
      <c r="DP191" s="109"/>
      <c r="DQ191" s="109"/>
      <c r="DR191" s="109"/>
      <c r="DS191" s="109"/>
      <c r="DT191" s="109"/>
      <c r="DU191" s="109"/>
      <c r="DV191" s="109"/>
      <c r="DW191" s="109"/>
      <c r="DX191" s="109"/>
      <c r="DY191" s="109"/>
      <c r="DZ191" s="109"/>
      <c r="EA191" s="109"/>
      <c r="EB191" s="109"/>
      <c r="EC191" s="109"/>
      <c r="ED191" s="109"/>
      <c r="EE191" s="109"/>
      <c r="EF191" s="109"/>
      <c r="EG191" s="109"/>
      <c r="EH191" s="109"/>
      <c r="EI191" s="109"/>
      <c r="EJ191" s="109"/>
      <c r="EK191" s="109"/>
      <c r="EL191" s="109"/>
      <c r="EM191" s="109"/>
      <c r="EN191" s="109"/>
      <c r="EO191" s="109"/>
      <c r="EP191" s="109"/>
      <c r="EQ191" s="109"/>
      <c r="ER191" s="109"/>
      <c r="ES191" s="109"/>
      <c r="ET191" s="109"/>
      <c r="EU191" s="109"/>
      <c r="EV191" s="109"/>
      <c r="EW191" s="109"/>
      <c r="EX191" s="109"/>
      <c r="EY191" s="109"/>
      <c r="EZ191" s="109"/>
      <c r="FA191" s="109"/>
      <c r="FB191" s="109"/>
    </row>
    <row r="192" spans="2:158" s="230" customFormat="1" x14ac:dyDescent="0.2">
      <c r="B192" s="231"/>
      <c r="J192" s="109"/>
      <c r="K192" s="109"/>
      <c r="L192" s="109"/>
      <c r="M192" s="109"/>
      <c r="N192" s="109"/>
      <c r="O192" s="109"/>
      <c r="P192" s="109"/>
      <c r="Q192" s="109"/>
      <c r="R192" s="109"/>
      <c r="S192" s="109"/>
      <c r="T192" s="109"/>
      <c r="U192" s="109"/>
      <c r="V192" s="109"/>
      <c r="W192" s="109"/>
      <c r="X192" s="109"/>
      <c r="Y192" s="109"/>
      <c r="Z192" s="109"/>
      <c r="AA192" s="109"/>
      <c r="AB192" s="109"/>
      <c r="AC192" s="109"/>
      <c r="AD192" s="109"/>
      <c r="AE192" s="109"/>
      <c r="AF192" s="109"/>
      <c r="AG192" s="109"/>
      <c r="AH192" s="109"/>
      <c r="AI192" s="109"/>
      <c r="AJ192" s="109"/>
      <c r="AK192" s="109"/>
      <c r="AL192" s="109"/>
      <c r="AM192" s="109"/>
      <c r="AN192" s="109"/>
      <c r="AO192" s="109"/>
      <c r="AP192" s="109"/>
      <c r="AQ192" s="109"/>
      <c r="AR192" s="109"/>
      <c r="AS192" s="109"/>
      <c r="AT192" s="109"/>
      <c r="AU192" s="109"/>
      <c r="AV192" s="109"/>
      <c r="AW192" s="109"/>
      <c r="AX192" s="109"/>
      <c r="AY192" s="109"/>
      <c r="AZ192" s="109"/>
      <c r="BA192" s="109"/>
      <c r="BB192" s="109"/>
      <c r="BC192" s="109"/>
      <c r="BD192" s="109"/>
      <c r="BE192" s="109"/>
      <c r="BF192" s="109"/>
      <c r="BG192" s="109"/>
      <c r="BH192" s="109"/>
      <c r="BI192" s="109"/>
      <c r="BJ192" s="109"/>
      <c r="BK192" s="109"/>
      <c r="BL192" s="109"/>
      <c r="BM192" s="109"/>
      <c r="BN192" s="109"/>
      <c r="BO192" s="109"/>
      <c r="BP192" s="109"/>
      <c r="BQ192" s="109"/>
      <c r="BR192" s="109"/>
      <c r="BS192" s="109"/>
      <c r="BT192" s="109"/>
      <c r="BU192" s="109"/>
      <c r="BV192" s="109"/>
      <c r="BW192" s="109"/>
      <c r="BX192" s="109"/>
      <c r="BY192" s="109"/>
      <c r="BZ192" s="109"/>
      <c r="CA192" s="109"/>
      <c r="CB192" s="109"/>
      <c r="CC192" s="109"/>
      <c r="CD192" s="109"/>
      <c r="CE192" s="109"/>
      <c r="CF192" s="109"/>
      <c r="CG192" s="109"/>
      <c r="CH192" s="109"/>
      <c r="CI192" s="109"/>
      <c r="CJ192" s="109"/>
      <c r="CK192" s="109"/>
      <c r="CL192" s="109"/>
      <c r="CM192" s="109"/>
      <c r="CN192" s="109"/>
      <c r="CO192" s="109"/>
      <c r="CP192" s="109"/>
      <c r="CQ192" s="109"/>
      <c r="CR192" s="109"/>
      <c r="CS192" s="109"/>
      <c r="CT192" s="109"/>
      <c r="CU192" s="109"/>
      <c r="CV192" s="109"/>
      <c r="CW192" s="109"/>
      <c r="CX192" s="109"/>
      <c r="CY192" s="109"/>
      <c r="CZ192" s="109"/>
      <c r="DA192" s="109"/>
      <c r="DB192" s="109"/>
      <c r="DC192" s="109"/>
      <c r="DD192" s="109"/>
      <c r="DE192" s="109"/>
      <c r="DF192" s="109"/>
      <c r="DG192" s="109"/>
      <c r="DH192" s="109"/>
      <c r="DI192" s="109"/>
      <c r="DJ192" s="109"/>
      <c r="DK192" s="109"/>
      <c r="DL192" s="109"/>
      <c r="DM192" s="109"/>
      <c r="DN192" s="109"/>
      <c r="DO192" s="109"/>
      <c r="DP192" s="109"/>
      <c r="DQ192" s="109"/>
      <c r="DR192" s="109"/>
      <c r="DS192" s="109"/>
      <c r="DT192" s="109"/>
      <c r="DU192" s="109"/>
      <c r="DV192" s="109"/>
      <c r="DW192" s="109"/>
      <c r="DX192" s="109"/>
      <c r="DY192" s="109"/>
      <c r="DZ192" s="109"/>
      <c r="EA192" s="109"/>
      <c r="EB192" s="109"/>
      <c r="EC192" s="109"/>
      <c r="ED192" s="109"/>
      <c r="EE192" s="109"/>
      <c r="EF192" s="109"/>
      <c r="EG192" s="109"/>
      <c r="EH192" s="109"/>
      <c r="EI192" s="109"/>
      <c r="EJ192" s="109"/>
      <c r="EK192" s="109"/>
      <c r="EL192" s="109"/>
      <c r="EM192" s="109"/>
      <c r="EN192" s="109"/>
      <c r="EO192" s="109"/>
      <c r="EP192" s="109"/>
      <c r="EQ192" s="109"/>
      <c r="ER192" s="109"/>
      <c r="ES192" s="109"/>
      <c r="ET192" s="109"/>
      <c r="EU192" s="109"/>
      <c r="EV192" s="109"/>
      <c r="EW192" s="109"/>
      <c r="EX192" s="109"/>
      <c r="EY192" s="109"/>
      <c r="EZ192" s="109"/>
      <c r="FA192" s="109"/>
      <c r="FB192" s="109"/>
    </row>
    <row r="193" spans="2:158" s="230" customFormat="1" x14ac:dyDescent="0.2">
      <c r="B193" s="231"/>
      <c r="J193" s="109"/>
      <c r="K193" s="109"/>
      <c r="L193" s="109"/>
      <c r="M193" s="109"/>
      <c r="N193" s="109"/>
      <c r="O193" s="109"/>
      <c r="P193" s="109"/>
      <c r="Q193" s="109"/>
      <c r="R193" s="109"/>
      <c r="S193" s="109"/>
      <c r="T193" s="109"/>
      <c r="U193" s="109"/>
      <c r="V193" s="109"/>
      <c r="W193" s="109"/>
      <c r="X193" s="109"/>
      <c r="Y193" s="109"/>
      <c r="Z193" s="109"/>
      <c r="AA193" s="109"/>
      <c r="AB193" s="109"/>
      <c r="AC193" s="109"/>
      <c r="AD193" s="109"/>
      <c r="AE193" s="109"/>
      <c r="AF193" s="109"/>
      <c r="AG193" s="109"/>
      <c r="AH193" s="109"/>
      <c r="AI193" s="109"/>
      <c r="AJ193" s="109"/>
      <c r="AK193" s="109"/>
      <c r="AL193" s="109"/>
      <c r="AM193" s="109"/>
      <c r="AN193" s="109"/>
      <c r="AO193" s="109"/>
      <c r="AP193" s="109"/>
      <c r="AQ193" s="109"/>
      <c r="AR193" s="109"/>
      <c r="AS193" s="109"/>
      <c r="AT193" s="109"/>
      <c r="AU193" s="109"/>
      <c r="AV193" s="109"/>
      <c r="AW193" s="109"/>
      <c r="AX193" s="109"/>
      <c r="AY193" s="109"/>
      <c r="AZ193" s="109"/>
      <c r="BA193" s="109"/>
      <c r="BB193" s="109"/>
      <c r="BC193" s="109"/>
      <c r="BD193" s="109"/>
      <c r="BE193" s="109"/>
      <c r="BF193" s="109"/>
      <c r="BG193" s="109"/>
      <c r="BH193" s="109"/>
      <c r="BI193" s="109"/>
      <c r="BJ193" s="109"/>
      <c r="BK193" s="109"/>
      <c r="BL193" s="109"/>
      <c r="BM193" s="109"/>
      <c r="BN193" s="109"/>
      <c r="BO193" s="109"/>
      <c r="BP193" s="109"/>
      <c r="BQ193" s="109"/>
      <c r="BR193" s="109"/>
      <c r="BS193" s="109"/>
      <c r="BT193" s="109"/>
      <c r="BU193" s="109"/>
      <c r="BV193" s="109"/>
      <c r="BW193" s="109"/>
      <c r="BX193" s="109"/>
      <c r="BY193" s="109"/>
      <c r="BZ193" s="109"/>
      <c r="CA193" s="109"/>
      <c r="CB193" s="109"/>
      <c r="CC193" s="109"/>
      <c r="CD193" s="109"/>
      <c r="CE193" s="109"/>
      <c r="CF193" s="109"/>
      <c r="CG193" s="109"/>
      <c r="CH193" s="109"/>
      <c r="CI193" s="109"/>
      <c r="CJ193" s="109"/>
      <c r="CK193" s="109"/>
      <c r="CL193" s="109"/>
      <c r="CM193" s="109"/>
      <c r="CN193" s="109"/>
      <c r="CO193" s="109"/>
      <c r="CP193" s="109"/>
      <c r="CQ193" s="109"/>
      <c r="CR193" s="109"/>
      <c r="CS193" s="109"/>
      <c r="CT193" s="109"/>
      <c r="CU193" s="109"/>
      <c r="CV193" s="109"/>
      <c r="CW193" s="109"/>
      <c r="CX193" s="109"/>
      <c r="CY193" s="109"/>
      <c r="CZ193" s="109"/>
      <c r="DA193" s="109"/>
      <c r="DB193" s="109"/>
      <c r="DC193" s="109"/>
      <c r="DD193" s="109"/>
      <c r="DE193" s="109"/>
      <c r="DF193" s="109"/>
      <c r="DG193" s="109"/>
      <c r="DH193" s="109"/>
      <c r="DI193" s="109"/>
      <c r="DJ193" s="109"/>
      <c r="DK193" s="109"/>
      <c r="DL193" s="109"/>
      <c r="DM193" s="109"/>
      <c r="DN193" s="109"/>
      <c r="DO193" s="109"/>
      <c r="DP193" s="109"/>
      <c r="DQ193" s="109"/>
      <c r="DR193" s="109"/>
      <c r="DS193" s="109"/>
      <c r="DT193" s="109"/>
      <c r="DU193" s="109"/>
      <c r="DV193" s="109"/>
      <c r="DW193" s="109"/>
      <c r="DX193" s="109"/>
      <c r="DY193" s="109"/>
      <c r="DZ193" s="109"/>
      <c r="EA193" s="109"/>
      <c r="EB193" s="109"/>
      <c r="EC193" s="109"/>
      <c r="ED193" s="109"/>
      <c r="EE193" s="109"/>
      <c r="EF193" s="109"/>
      <c r="EG193" s="109"/>
      <c r="EH193" s="109"/>
      <c r="EI193" s="109"/>
      <c r="EJ193" s="109"/>
      <c r="EK193" s="109"/>
      <c r="EL193" s="109"/>
      <c r="EM193" s="109"/>
      <c r="EN193" s="109"/>
      <c r="EO193" s="109"/>
      <c r="EP193" s="109"/>
      <c r="EQ193" s="109"/>
      <c r="ER193" s="109"/>
      <c r="ES193" s="109"/>
      <c r="ET193" s="109"/>
      <c r="EU193" s="109"/>
      <c r="EV193" s="109"/>
      <c r="EW193" s="109"/>
      <c r="EX193" s="109"/>
      <c r="EY193" s="109"/>
      <c r="EZ193" s="109"/>
      <c r="FA193" s="109"/>
      <c r="FB193" s="109"/>
    </row>
    <row r="194" spans="2:158" s="230" customFormat="1" x14ac:dyDescent="0.2">
      <c r="B194" s="231"/>
      <c r="J194" s="109"/>
      <c r="K194" s="109"/>
      <c r="L194" s="109"/>
      <c r="M194" s="109"/>
      <c r="N194" s="109"/>
      <c r="O194" s="109"/>
      <c r="P194" s="109"/>
      <c r="Q194" s="109"/>
      <c r="R194" s="109"/>
      <c r="S194" s="109"/>
      <c r="T194" s="109"/>
      <c r="U194" s="109"/>
      <c r="V194" s="109"/>
      <c r="W194" s="109"/>
      <c r="X194" s="109"/>
      <c r="Y194" s="109"/>
      <c r="Z194" s="109"/>
      <c r="AA194" s="109"/>
      <c r="AB194" s="109"/>
      <c r="AC194" s="109"/>
      <c r="AD194" s="109"/>
      <c r="AE194" s="109"/>
      <c r="AF194" s="109"/>
      <c r="AG194" s="109"/>
      <c r="AH194" s="109"/>
      <c r="AI194" s="109"/>
      <c r="AJ194" s="109"/>
      <c r="AK194" s="109"/>
      <c r="AL194" s="109"/>
      <c r="AM194" s="109"/>
      <c r="AN194" s="109"/>
      <c r="AO194" s="109"/>
      <c r="AP194" s="109"/>
      <c r="AQ194" s="109"/>
      <c r="AR194" s="109"/>
      <c r="AS194" s="109"/>
      <c r="AT194" s="109"/>
      <c r="AU194" s="109"/>
      <c r="AV194" s="109"/>
      <c r="AW194" s="109"/>
      <c r="AX194" s="109"/>
      <c r="AY194" s="109"/>
      <c r="AZ194" s="109"/>
      <c r="BA194" s="109"/>
      <c r="BB194" s="109"/>
      <c r="BC194" s="109"/>
      <c r="BD194" s="109"/>
      <c r="BE194" s="109"/>
      <c r="BF194" s="109"/>
      <c r="BG194" s="109"/>
      <c r="BH194" s="109"/>
      <c r="BI194" s="109"/>
      <c r="BJ194" s="109"/>
      <c r="BK194" s="109"/>
      <c r="BL194" s="109"/>
      <c r="BM194" s="109"/>
      <c r="BN194" s="109"/>
      <c r="BO194" s="109"/>
      <c r="BP194" s="109"/>
      <c r="BQ194" s="109"/>
      <c r="BR194" s="109"/>
      <c r="BS194" s="109"/>
      <c r="BT194" s="109"/>
      <c r="BU194" s="109"/>
      <c r="BV194" s="109"/>
      <c r="BW194" s="109"/>
      <c r="BX194" s="109"/>
      <c r="BY194" s="109"/>
      <c r="BZ194" s="109"/>
      <c r="CA194" s="109"/>
      <c r="CB194" s="109"/>
      <c r="CC194" s="109"/>
      <c r="CD194" s="109"/>
      <c r="CE194" s="109"/>
      <c r="CF194" s="109"/>
      <c r="CG194" s="109"/>
      <c r="CH194" s="109"/>
      <c r="CI194" s="109"/>
      <c r="CJ194" s="109"/>
      <c r="CK194" s="109"/>
      <c r="CL194" s="109"/>
      <c r="CM194" s="109"/>
      <c r="CN194" s="109"/>
      <c r="CO194" s="109"/>
      <c r="CP194" s="109"/>
      <c r="CQ194" s="109"/>
      <c r="CR194" s="109"/>
      <c r="CS194" s="109"/>
      <c r="CT194" s="109"/>
      <c r="CU194" s="109"/>
      <c r="CV194" s="109"/>
      <c r="CW194" s="109"/>
      <c r="CX194" s="109"/>
      <c r="CY194" s="109"/>
      <c r="CZ194" s="109"/>
      <c r="DA194" s="109"/>
      <c r="DB194" s="109"/>
      <c r="DC194" s="109"/>
      <c r="DD194" s="109"/>
      <c r="DE194" s="109"/>
      <c r="DF194" s="109"/>
      <c r="DG194" s="109"/>
      <c r="DH194" s="109"/>
      <c r="DI194" s="109"/>
      <c r="DJ194" s="109"/>
      <c r="DK194" s="109"/>
      <c r="DL194" s="109"/>
      <c r="DM194" s="109"/>
      <c r="DN194" s="109"/>
      <c r="DO194" s="109"/>
      <c r="DP194" s="109"/>
      <c r="DQ194" s="109"/>
      <c r="DR194" s="109"/>
      <c r="DS194" s="109"/>
      <c r="DT194" s="109"/>
      <c r="DU194" s="109"/>
      <c r="DV194" s="109"/>
      <c r="DW194" s="109"/>
      <c r="DX194" s="109"/>
      <c r="DY194" s="109"/>
      <c r="DZ194" s="109"/>
      <c r="EA194" s="109"/>
      <c r="EB194" s="109"/>
      <c r="EC194" s="109"/>
      <c r="ED194" s="109"/>
      <c r="EE194" s="109"/>
      <c r="EF194" s="109"/>
      <c r="EG194" s="109"/>
      <c r="EH194" s="109"/>
      <c r="EI194" s="109"/>
      <c r="EJ194" s="109"/>
      <c r="EK194" s="109"/>
      <c r="EL194" s="109"/>
      <c r="EM194" s="109"/>
      <c r="EN194" s="109"/>
      <c r="EO194" s="109"/>
      <c r="EP194" s="109"/>
      <c r="EQ194" s="109"/>
      <c r="ER194" s="109"/>
      <c r="ES194" s="109"/>
      <c r="ET194" s="109"/>
      <c r="EU194" s="109"/>
      <c r="EV194" s="109"/>
      <c r="EW194" s="109"/>
      <c r="EX194" s="109"/>
      <c r="EY194" s="109"/>
      <c r="EZ194" s="109"/>
      <c r="FA194" s="109"/>
      <c r="FB194" s="109"/>
    </row>
    <row r="195" spans="2:158" s="230" customFormat="1" x14ac:dyDescent="0.2">
      <c r="B195" s="231"/>
      <c r="J195" s="109"/>
      <c r="K195" s="109"/>
      <c r="L195" s="109"/>
      <c r="M195" s="109"/>
      <c r="N195" s="109"/>
      <c r="O195" s="109"/>
      <c r="P195" s="109"/>
      <c r="Q195" s="109"/>
      <c r="R195" s="109"/>
      <c r="S195" s="109"/>
      <c r="T195" s="109"/>
      <c r="U195" s="109"/>
      <c r="V195" s="109"/>
      <c r="W195" s="109"/>
      <c r="X195" s="109"/>
      <c r="Y195" s="109"/>
      <c r="Z195" s="109"/>
      <c r="AA195" s="109"/>
      <c r="AB195" s="109"/>
      <c r="AC195" s="109"/>
      <c r="AD195" s="109"/>
      <c r="AE195" s="109"/>
      <c r="AF195" s="109"/>
      <c r="AG195" s="109"/>
      <c r="AH195" s="109"/>
      <c r="AI195" s="109"/>
      <c r="AJ195" s="109"/>
      <c r="AK195" s="109"/>
      <c r="AL195" s="109"/>
      <c r="AM195" s="109"/>
      <c r="AN195" s="109"/>
      <c r="AO195" s="109"/>
      <c r="AP195" s="109"/>
      <c r="AQ195" s="109"/>
      <c r="AR195" s="109"/>
      <c r="AS195" s="109"/>
      <c r="AT195" s="109"/>
      <c r="AU195" s="109"/>
      <c r="AV195" s="109"/>
      <c r="AW195" s="109"/>
      <c r="AX195" s="109"/>
      <c r="AY195" s="109"/>
      <c r="AZ195" s="109"/>
      <c r="BA195" s="109"/>
      <c r="BB195" s="109"/>
      <c r="BC195" s="109"/>
      <c r="BD195" s="109"/>
      <c r="BE195" s="109"/>
      <c r="BF195" s="109"/>
      <c r="BG195" s="109"/>
      <c r="BH195" s="109"/>
      <c r="BI195" s="109"/>
      <c r="BJ195" s="109"/>
      <c r="BK195" s="109"/>
      <c r="BL195" s="109"/>
      <c r="BM195" s="109"/>
      <c r="BN195" s="109"/>
      <c r="BO195" s="109"/>
      <c r="BP195" s="109"/>
      <c r="BQ195" s="109"/>
      <c r="BR195" s="109"/>
      <c r="BS195" s="109"/>
      <c r="BT195" s="109"/>
      <c r="BU195" s="109"/>
      <c r="BV195" s="109"/>
      <c r="BW195" s="109"/>
      <c r="BX195" s="109"/>
      <c r="BY195" s="109"/>
      <c r="BZ195" s="109"/>
      <c r="CA195" s="109"/>
      <c r="CB195" s="109"/>
      <c r="CC195" s="109"/>
      <c r="CD195" s="109"/>
      <c r="CE195" s="109"/>
      <c r="CF195" s="109"/>
      <c r="CG195" s="109"/>
      <c r="CH195" s="109"/>
      <c r="CI195" s="109"/>
      <c r="CJ195" s="109"/>
      <c r="CK195" s="109"/>
      <c r="CL195" s="109"/>
      <c r="CM195" s="109"/>
      <c r="CN195" s="109"/>
      <c r="CO195" s="109"/>
      <c r="CP195" s="109"/>
      <c r="CQ195" s="109"/>
      <c r="CR195" s="109"/>
      <c r="CS195" s="109"/>
      <c r="CT195" s="109"/>
      <c r="CU195" s="109"/>
      <c r="CV195" s="109"/>
      <c r="CW195" s="109"/>
      <c r="CX195" s="109"/>
      <c r="CY195" s="109"/>
      <c r="CZ195" s="109"/>
      <c r="DA195" s="109"/>
      <c r="DB195" s="109"/>
      <c r="DC195" s="109"/>
      <c r="DD195" s="109"/>
      <c r="DE195" s="109"/>
      <c r="DF195" s="109"/>
      <c r="DG195" s="109"/>
      <c r="DH195" s="109"/>
      <c r="DI195" s="109"/>
      <c r="DJ195" s="109"/>
      <c r="DK195" s="109"/>
      <c r="DL195" s="109"/>
      <c r="DM195" s="109"/>
      <c r="DN195" s="109"/>
      <c r="DO195" s="109"/>
      <c r="DP195" s="109"/>
      <c r="DQ195" s="109"/>
      <c r="DR195" s="109"/>
      <c r="DS195" s="109"/>
      <c r="DT195" s="109"/>
      <c r="DU195" s="109"/>
      <c r="DV195" s="109"/>
      <c r="DW195" s="109"/>
      <c r="DX195" s="109"/>
      <c r="DY195" s="109"/>
      <c r="DZ195" s="109"/>
      <c r="EA195" s="109"/>
      <c r="EB195" s="109"/>
      <c r="EC195" s="109"/>
      <c r="ED195" s="109"/>
      <c r="EE195" s="109"/>
      <c r="EF195" s="109"/>
      <c r="EG195" s="109"/>
      <c r="EH195" s="109"/>
      <c r="EI195" s="109"/>
      <c r="EJ195" s="109"/>
      <c r="EK195" s="109"/>
      <c r="EL195" s="109"/>
      <c r="EM195" s="109"/>
      <c r="EN195" s="109"/>
      <c r="EO195" s="109"/>
      <c r="EP195" s="109"/>
      <c r="EQ195" s="109"/>
      <c r="ER195" s="109"/>
      <c r="ES195" s="109"/>
      <c r="ET195" s="109"/>
      <c r="EU195" s="109"/>
      <c r="EV195" s="109"/>
      <c r="EW195" s="109"/>
      <c r="EX195" s="109"/>
      <c r="EY195" s="109"/>
      <c r="EZ195" s="109"/>
      <c r="FA195" s="109"/>
      <c r="FB195" s="109"/>
    </row>
    <row r="196" spans="2:158" s="230" customFormat="1" x14ac:dyDescent="0.2">
      <c r="B196" s="231"/>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09"/>
      <c r="AF196" s="109"/>
      <c r="AG196" s="109"/>
      <c r="AH196" s="109"/>
      <c r="AI196" s="109"/>
      <c r="AJ196" s="109"/>
      <c r="AK196" s="109"/>
      <c r="AL196" s="109"/>
      <c r="AM196" s="109"/>
      <c r="AN196" s="109"/>
      <c r="AO196" s="109"/>
      <c r="AP196" s="109"/>
      <c r="AQ196" s="109"/>
      <c r="AR196" s="109"/>
      <c r="AS196" s="109"/>
      <c r="AT196" s="109"/>
      <c r="AU196" s="109"/>
      <c r="AV196" s="109"/>
      <c r="AW196" s="109"/>
      <c r="AX196" s="109"/>
      <c r="AY196" s="109"/>
      <c r="AZ196" s="109"/>
      <c r="BA196" s="109"/>
      <c r="BB196" s="109"/>
      <c r="BC196" s="109"/>
      <c r="BD196" s="109"/>
      <c r="BE196" s="109"/>
      <c r="BF196" s="109"/>
      <c r="BG196" s="109"/>
      <c r="BH196" s="109"/>
      <c r="BI196" s="109"/>
      <c r="BJ196" s="109"/>
      <c r="BK196" s="109"/>
      <c r="BL196" s="109"/>
      <c r="BM196" s="109"/>
      <c r="BN196" s="109"/>
      <c r="BO196" s="109"/>
      <c r="BP196" s="109"/>
      <c r="BQ196" s="109"/>
      <c r="BR196" s="109"/>
      <c r="BS196" s="109"/>
      <c r="BT196" s="109"/>
      <c r="BU196" s="109"/>
      <c r="BV196" s="109"/>
      <c r="BW196" s="109"/>
      <c r="BX196" s="109"/>
      <c r="BY196" s="109"/>
      <c r="BZ196" s="109"/>
      <c r="CA196" s="109"/>
      <c r="CB196" s="109"/>
      <c r="CC196" s="109"/>
      <c r="CD196" s="109"/>
      <c r="CE196" s="109"/>
      <c r="CF196" s="109"/>
      <c r="CG196" s="109"/>
      <c r="CH196" s="109"/>
      <c r="CI196" s="109"/>
      <c r="CJ196" s="109"/>
      <c r="CK196" s="109"/>
      <c r="CL196" s="109"/>
      <c r="CM196" s="109"/>
      <c r="CN196" s="109"/>
      <c r="CO196" s="109"/>
      <c r="CP196" s="109"/>
      <c r="CQ196" s="109"/>
      <c r="CR196" s="109"/>
      <c r="CS196" s="109"/>
      <c r="CT196" s="109"/>
      <c r="CU196" s="109"/>
      <c r="CV196" s="109"/>
      <c r="CW196" s="109"/>
      <c r="CX196" s="109"/>
      <c r="CY196" s="109"/>
      <c r="CZ196" s="109"/>
      <c r="DA196" s="109"/>
      <c r="DB196" s="109"/>
      <c r="DC196" s="109"/>
      <c r="DD196" s="109"/>
      <c r="DE196" s="109"/>
      <c r="DF196" s="109"/>
      <c r="DG196" s="109"/>
      <c r="DH196" s="109"/>
      <c r="DI196" s="109"/>
      <c r="DJ196" s="109"/>
      <c r="DK196" s="109"/>
      <c r="DL196" s="109"/>
      <c r="DM196" s="109"/>
      <c r="DN196" s="109"/>
      <c r="DO196" s="109"/>
      <c r="DP196" s="109"/>
      <c r="DQ196" s="109"/>
      <c r="DR196" s="109"/>
      <c r="DS196" s="109"/>
      <c r="DT196" s="109"/>
      <c r="DU196" s="109"/>
      <c r="DV196" s="109"/>
      <c r="DW196" s="109"/>
      <c r="DX196" s="109"/>
      <c r="DY196" s="109"/>
      <c r="DZ196" s="109"/>
      <c r="EA196" s="109"/>
      <c r="EB196" s="109"/>
      <c r="EC196" s="109"/>
      <c r="ED196" s="109"/>
      <c r="EE196" s="109"/>
      <c r="EF196" s="109"/>
      <c r="EG196" s="109"/>
      <c r="EH196" s="109"/>
      <c r="EI196" s="109"/>
      <c r="EJ196" s="109"/>
      <c r="EK196" s="109"/>
      <c r="EL196" s="109"/>
      <c r="EM196" s="109"/>
      <c r="EN196" s="109"/>
      <c r="EO196" s="109"/>
      <c r="EP196" s="109"/>
      <c r="EQ196" s="109"/>
      <c r="ER196" s="109"/>
      <c r="ES196" s="109"/>
      <c r="ET196" s="109"/>
      <c r="EU196" s="109"/>
      <c r="EV196" s="109"/>
      <c r="EW196" s="109"/>
      <c r="EX196" s="109"/>
      <c r="EY196" s="109"/>
      <c r="EZ196" s="109"/>
      <c r="FA196" s="109"/>
      <c r="FB196" s="109"/>
    </row>
    <row r="197" spans="2:158" s="230" customFormat="1" x14ac:dyDescent="0.2">
      <c r="B197" s="231"/>
      <c r="J197" s="109"/>
      <c r="K197" s="109"/>
      <c r="L197" s="109"/>
      <c r="M197" s="109"/>
      <c r="N197" s="109"/>
      <c r="O197" s="109"/>
      <c r="P197" s="109"/>
      <c r="Q197" s="109"/>
      <c r="R197" s="109"/>
      <c r="S197" s="109"/>
      <c r="T197" s="109"/>
      <c r="U197" s="109"/>
      <c r="V197" s="109"/>
      <c r="W197" s="109"/>
      <c r="X197" s="109"/>
      <c r="Y197" s="109"/>
      <c r="Z197" s="109"/>
      <c r="AA197" s="109"/>
      <c r="AB197" s="109"/>
      <c r="AC197" s="109"/>
      <c r="AD197" s="109"/>
      <c r="AE197" s="109"/>
      <c r="AF197" s="109"/>
      <c r="AG197" s="109"/>
      <c r="AH197" s="109"/>
      <c r="AI197" s="109"/>
      <c r="AJ197" s="109"/>
      <c r="AK197" s="109"/>
      <c r="AL197" s="109"/>
      <c r="AM197" s="109"/>
      <c r="AN197" s="109"/>
      <c r="AO197" s="109"/>
      <c r="AP197" s="109"/>
      <c r="AQ197" s="109"/>
      <c r="AR197" s="109"/>
      <c r="AS197" s="109"/>
      <c r="AT197" s="109"/>
      <c r="AU197" s="109"/>
      <c r="AV197" s="109"/>
      <c r="AW197" s="109"/>
      <c r="AX197" s="109"/>
      <c r="AY197" s="109"/>
      <c r="AZ197" s="109"/>
      <c r="BA197" s="109"/>
      <c r="BB197" s="109"/>
      <c r="BC197" s="109"/>
      <c r="BD197" s="109"/>
      <c r="BE197" s="109"/>
      <c r="BF197" s="109"/>
      <c r="BG197" s="109"/>
      <c r="BH197" s="109"/>
      <c r="BI197" s="109"/>
      <c r="BJ197" s="109"/>
      <c r="BK197" s="109"/>
      <c r="BL197" s="109"/>
      <c r="BM197" s="109"/>
      <c r="BN197" s="109"/>
      <c r="BO197" s="109"/>
      <c r="BP197" s="109"/>
      <c r="BQ197" s="109"/>
      <c r="BR197" s="109"/>
      <c r="BS197" s="109"/>
      <c r="BT197" s="109"/>
      <c r="BU197" s="109"/>
      <c r="BV197" s="109"/>
      <c r="BW197" s="109"/>
      <c r="BX197" s="109"/>
      <c r="BY197" s="109"/>
      <c r="BZ197" s="109"/>
      <c r="CA197" s="109"/>
      <c r="CB197" s="109"/>
      <c r="CC197" s="109"/>
      <c r="CD197" s="109"/>
      <c r="CE197" s="109"/>
      <c r="CF197" s="109"/>
      <c r="CG197" s="109"/>
      <c r="CH197" s="109"/>
      <c r="CI197" s="109"/>
      <c r="CJ197" s="109"/>
      <c r="CK197" s="109"/>
      <c r="CL197" s="109"/>
      <c r="CM197" s="109"/>
      <c r="CN197" s="109"/>
      <c r="CO197" s="109"/>
      <c r="CP197" s="109"/>
      <c r="CQ197" s="109"/>
      <c r="CR197" s="109"/>
      <c r="CS197" s="109"/>
      <c r="CT197" s="109"/>
      <c r="CU197" s="109"/>
      <c r="CV197" s="109"/>
      <c r="CW197" s="109"/>
      <c r="CX197" s="109"/>
      <c r="CY197" s="109"/>
      <c r="CZ197" s="109"/>
      <c r="DA197" s="109"/>
      <c r="DB197" s="109"/>
      <c r="DC197" s="109"/>
      <c r="DD197" s="109"/>
      <c r="DE197" s="109"/>
      <c r="DF197" s="109"/>
      <c r="DG197" s="109"/>
      <c r="DH197" s="109"/>
      <c r="DI197" s="109"/>
      <c r="DJ197" s="109"/>
      <c r="DK197" s="109"/>
      <c r="DL197" s="109"/>
      <c r="DM197" s="109"/>
      <c r="DN197" s="109"/>
      <c r="DO197" s="109"/>
      <c r="DP197" s="109"/>
      <c r="DQ197" s="109"/>
      <c r="DR197" s="109"/>
      <c r="DS197" s="109"/>
      <c r="DT197" s="109"/>
      <c r="DU197" s="109"/>
      <c r="DV197" s="109"/>
      <c r="DW197" s="109"/>
      <c r="DX197" s="109"/>
      <c r="DY197" s="109"/>
      <c r="DZ197" s="109"/>
      <c r="EA197" s="109"/>
      <c r="EB197" s="109"/>
      <c r="EC197" s="109"/>
      <c r="ED197" s="109"/>
      <c r="EE197" s="109"/>
      <c r="EF197" s="109"/>
      <c r="EG197" s="109"/>
      <c r="EH197" s="109"/>
      <c r="EI197" s="109"/>
      <c r="EJ197" s="109"/>
      <c r="EK197" s="109"/>
      <c r="EL197" s="109"/>
      <c r="EM197" s="109"/>
      <c r="EN197" s="109"/>
      <c r="EO197" s="109"/>
      <c r="EP197" s="109"/>
      <c r="EQ197" s="109"/>
      <c r="ER197" s="109"/>
      <c r="ES197" s="109"/>
      <c r="ET197" s="109"/>
      <c r="EU197" s="109"/>
      <c r="EV197" s="109"/>
      <c r="EW197" s="109"/>
      <c r="EX197" s="109"/>
      <c r="EY197" s="109"/>
      <c r="EZ197" s="109"/>
      <c r="FA197" s="109"/>
      <c r="FB197" s="109"/>
    </row>
    <row r="198" spans="2:158" s="230" customFormat="1" x14ac:dyDescent="0.2">
      <c r="B198" s="231"/>
      <c r="J198" s="109"/>
      <c r="K198" s="109"/>
      <c r="L198" s="109"/>
      <c r="M198" s="109"/>
      <c r="N198" s="109"/>
      <c r="O198" s="109"/>
      <c r="P198" s="109"/>
      <c r="Q198" s="109"/>
      <c r="R198" s="109"/>
      <c r="S198" s="109"/>
      <c r="T198" s="109"/>
      <c r="U198" s="109"/>
      <c r="V198" s="109"/>
      <c r="W198" s="109"/>
      <c r="X198" s="109"/>
      <c r="Y198" s="109"/>
      <c r="Z198" s="109"/>
      <c r="AA198" s="109"/>
      <c r="AB198" s="109"/>
      <c r="AC198" s="109"/>
      <c r="AD198" s="109"/>
      <c r="AE198" s="109"/>
      <c r="AF198" s="109"/>
      <c r="AG198" s="109"/>
      <c r="AH198" s="109"/>
      <c r="AI198" s="109"/>
      <c r="AJ198" s="109"/>
      <c r="AK198" s="109"/>
      <c r="AL198" s="109"/>
      <c r="AM198" s="109"/>
      <c r="AN198" s="109"/>
      <c r="AO198" s="109"/>
      <c r="AP198" s="109"/>
      <c r="AQ198" s="109"/>
      <c r="AR198" s="109"/>
      <c r="AS198" s="109"/>
      <c r="AT198" s="109"/>
      <c r="AU198" s="109"/>
      <c r="AV198" s="109"/>
      <c r="AW198" s="109"/>
      <c r="AX198" s="109"/>
      <c r="AY198" s="109"/>
      <c r="AZ198" s="109"/>
      <c r="BA198" s="109"/>
      <c r="BB198" s="109"/>
      <c r="BC198" s="109"/>
      <c r="BD198" s="109"/>
      <c r="BE198" s="109"/>
      <c r="BF198" s="109"/>
      <c r="BG198" s="109"/>
      <c r="BH198" s="109"/>
      <c r="BI198" s="109"/>
      <c r="BJ198" s="109"/>
      <c r="BK198" s="109"/>
      <c r="BL198" s="109"/>
      <c r="BM198" s="109"/>
      <c r="BN198" s="109"/>
      <c r="BO198" s="109"/>
      <c r="BP198" s="109"/>
      <c r="BQ198" s="109"/>
      <c r="BR198" s="109"/>
      <c r="BS198" s="109"/>
      <c r="BT198" s="109"/>
      <c r="BU198" s="109"/>
      <c r="BV198" s="109"/>
      <c r="BW198" s="109"/>
      <c r="BX198" s="109"/>
      <c r="BY198" s="109"/>
      <c r="BZ198" s="109"/>
      <c r="CA198" s="109"/>
      <c r="CB198" s="109"/>
      <c r="CC198" s="109"/>
      <c r="CD198" s="109"/>
      <c r="CE198" s="109"/>
      <c r="CF198" s="109"/>
      <c r="CG198" s="109"/>
      <c r="CH198" s="109"/>
      <c r="CI198" s="109"/>
      <c r="CJ198" s="109"/>
      <c r="CK198" s="109"/>
      <c r="CL198" s="109"/>
      <c r="CM198" s="109"/>
      <c r="CN198" s="109"/>
      <c r="CO198" s="109"/>
      <c r="CP198" s="109"/>
      <c r="CQ198" s="109"/>
      <c r="CR198" s="109"/>
      <c r="CS198" s="109"/>
      <c r="CT198" s="109"/>
      <c r="CU198" s="109"/>
      <c r="CV198" s="109"/>
      <c r="CW198" s="109"/>
      <c r="CX198" s="109"/>
      <c r="CY198" s="109"/>
      <c r="CZ198" s="109"/>
      <c r="DA198" s="109"/>
      <c r="DB198" s="109"/>
      <c r="DC198" s="109"/>
      <c r="DD198" s="109"/>
      <c r="DE198" s="109"/>
      <c r="DF198" s="109"/>
      <c r="DG198" s="109"/>
      <c r="DH198" s="109"/>
      <c r="DI198" s="109"/>
      <c r="DJ198" s="109"/>
      <c r="DK198" s="109"/>
      <c r="DL198" s="109"/>
      <c r="DM198" s="109"/>
      <c r="DN198" s="109"/>
      <c r="DO198" s="109"/>
      <c r="DP198" s="109"/>
      <c r="DQ198" s="109"/>
      <c r="DR198" s="109"/>
      <c r="DS198" s="109"/>
      <c r="DT198" s="109"/>
      <c r="DU198" s="109"/>
      <c r="DV198" s="109"/>
      <c r="DW198" s="109"/>
      <c r="DX198" s="109"/>
      <c r="DY198" s="109"/>
      <c r="DZ198" s="109"/>
      <c r="EA198" s="109"/>
      <c r="EB198" s="109"/>
      <c r="EC198" s="109"/>
      <c r="ED198" s="109"/>
      <c r="EE198" s="109"/>
      <c r="EF198" s="109"/>
      <c r="EG198" s="109"/>
      <c r="EH198" s="109"/>
      <c r="EI198" s="109"/>
      <c r="EJ198" s="109"/>
      <c r="EK198" s="109"/>
      <c r="EL198" s="109"/>
      <c r="EM198" s="109"/>
      <c r="EN198" s="109"/>
      <c r="EO198" s="109"/>
      <c r="EP198" s="109"/>
      <c r="EQ198" s="109"/>
      <c r="ER198" s="109"/>
      <c r="ES198" s="109"/>
      <c r="ET198" s="109"/>
      <c r="EU198" s="109"/>
      <c r="EV198" s="109"/>
      <c r="EW198" s="109"/>
      <c r="EX198" s="109"/>
      <c r="EY198" s="109"/>
      <c r="EZ198" s="109"/>
      <c r="FA198" s="109"/>
      <c r="FB198" s="109"/>
    </row>
    <row r="199" spans="2:158" s="230" customFormat="1" x14ac:dyDescent="0.2">
      <c r="B199" s="231"/>
      <c r="J199" s="109"/>
      <c r="K199" s="109"/>
      <c r="L199" s="109"/>
      <c r="M199" s="109"/>
      <c r="N199" s="109"/>
      <c r="O199" s="109"/>
      <c r="P199" s="109"/>
      <c r="Q199" s="109"/>
      <c r="R199" s="109"/>
      <c r="S199" s="109"/>
      <c r="T199" s="109"/>
      <c r="U199" s="109"/>
      <c r="V199" s="109"/>
      <c r="W199" s="109"/>
      <c r="X199" s="109"/>
      <c r="Y199" s="109"/>
      <c r="Z199" s="109"/>
      <c r="AA199" s="109"/>
      <c r="AB199" s="109"/>
      <c r="AC199" s="109"/>
      <c r="AD199" s="109"/>
      <c r="AE199" s="109"/>
      <c r="AF199" s="109"/>
      <c r="AG199" s="109"/>
      <c r="AH199" s="109"/>
      <c r="AI199" s="109"/>
      <c r="AJ199" s="109"/>
      <c r="AK199" s="109"/>
      <c r="AL199" s="109"/>
      <c r="AM199" s="109"/>
      <c r="AN199" s="109"/>
      <c r="AO199" s="109"/>
      <c r="AP199" s="109"/>
      <c r="AQ199" s="109"/>
      <c r="AR199" s="109"/>
      <c r="AS199" s="109"/>
      <c r="AT199" s="109"/>
      <c r="AU199" s="109"/>
      <c r="AV199" s="109"/>
      <c r="AW199" s="109"/>
      <c r="AX199" s="109"/>
      <c r="AY199" s="109"/>
      <c r="AZ199" s="109"/>
      <c r="BA199" s="109"/>
      <c r="BB199" s="109"/>
      <c r="BC199" s="109"/>
      <c r="BD199" s="109"/>
      <c r="BE199" s="109"/>
      <c r="BF199" s="109"/>
      <c r="BG199" s="109"/>
      <c r="BH199" s="109"/>
      <c r="BI199" s="109"/>
      <c r="BJ199" s="109"/>
      <c r="BK199" s="109"/>
      <c r="BL199" s="109"/>
      <c r="BM199" s="109"/>
      <c r="BN199" s="109"/>
      <c r="BO199" s="109"/>
      <c r="BP199" s="109"/>
      <c r="BQ199" s="109"/>
      <c r="BR199" s="109"/>
      <c r="BS199" s="109"/>
      <c r="BT199" s="109"/>
      <c r="BU199" s="109"/>
      <c r="BV199" s="109"/>
      <c r="BW199" s="109"/>
      <c r="BX199" s="109"/>
      <c r="BY199" s="109"/>
      <c r="BZ199" s="109"/>
      <c r="CA199" s="109"/>
      <c r="CB199" s="109"/>
      <c r="CC199" s="109"/>
      <c r="CD199" s="109"/>
      <c r="CE199" s="109"/>
      <c r="CF199" s="109"/>
      <c r="CG199" s="109"/>
      <c r="CH199" s="109"/>
      <c r="CI199" s="109"/>
      <c r="CJ199" s="109"/>
      <c r="CK199" s="109"/>
      <c r="CL199" s="109"/>
      <c r="CM199" s="109"/>
      <c r="CN199" s="109"/>
      <c r="CO199" s="109"/>
      <c r="CP199" s="109"/>
      <c r="CQ199" s="109"/>
      <c r="CR199" s="109"/>
      <c r="CS199" s="109"/>
      <c r="CT199" s="109"/>
      <c r="CU199" s="109"/>
      <c r="CV199" s="109"/>
      <c r="CW199" s="109"/>
      <c r="CX199" s="109"/>
      <c r="CY199" s="109"/>
      <c r="CZ199" s="109"/>
      <c r="DA199" s="109"/>
      <c r="DB199" s="109"/>
      <c r="DC199" s="109"/>
      <c r="DD199" s="109"/>
      <c r="DE199" s="109"/>
      <c r="DF199" s="109"/>
      <c r="DG199" s="109"/>
      <c r="DH199" s="109"/>
      <c r="DI199" s="109"/>
      <c r="DJ199" s="109"/>
      <c r="DK199" s="109"/>
      <c r="DL199" s="109"/>
      <c r="DM199" s="109"/>
      <c r="DN199" s="109"/>
      <c r="DO199" s="109"/>
      <c r="DP199" s="109"/>
      <c r="DQ199" s="109"/>
      <c r="DR199" s="109"/>
      <c r="DS199" s="109"/>
      <c r="DT199" s="109"/>
      <c r="DU199" s="109"/>
      <c r="DV199" s="109"/>
      <c r="DW199" s="109"/>
      <c r="DX199" s="109"/>
      <c r="DY199" s="109"/>
      <c r="DZ199" s="109"/>
      <c r="EA199" s="109"/>
      <c r="EB199" s="109"/>
      <c r="EC199" s="109"/>
      <c r="ED199" s="109"/>
      <c r="EE199" s="109"/>
      <c r="EF199" s="109"/>
      <c r="EG199" s="109"/>
      <c r="EH199" s="109"/>
      <c r="EI199" s="109"/>
      <c r="EJ199" s="109"/>
      <c r="EK199" s="109"/>
      <c r="EL199" s="109"/>
      <c r="EM199" s="109"/>
      <c r="EN199" s="109"/>
      <c r="EO199" s="109"/>
      <c r="EP199" s="109"/>
      <c r="EQ199" s="109"/>
      <c r="ER199" s="109"/>
      <c r="ES199" s="109"/>
      <c r="ET199" s="109"/>
      <c r="EU199" s="109"/>
      <c r="EV199" s="109"/>
      <c r="EW199" s="109"/>
      <c r="EX199" s="109"/>
      <c r="EY199" s="109"/>
      <c r="EZ199" s="109"/>
      <c r="FA199" s="109"/>
      <c r="FB199" s="109"/>
    </row>
    <row r="200" spans="2:158" s="230" customFormat="1" x14ac:dyDescent="0.2">
      <c r="B200" s="231"/>
      <c r="J200" s="109"/>
      <c r="K200" s="109"/>
      <c r="L200" s="109"/>
      <c r="M200" s="109"/>
      <c r="N200" s="109"/>
      <c r="O200" s="109"/>
      <c r="P200" s="109"/>
      <c r="Q200" s="109"/>
      <c r="R200" s="109"/>
      <c r="S200" s="109"/>
      <c r="T200" s="109"/>
      <c r="U200" s="109"/>
      <c r="V200" s="109"/>
      <c r="W200" s="109"/>
      <c r="X200" s="109"/>
      <c r="Y200" s="109"/>
      <c r="Z200" s="109"/>
      <c r="AA200" s="109"/>
      <c r="AB200" s="109"/>
      <c r="AC200" s="109"/>
      <c r="AD200" s="109"/>
      <c r="AE200" s="109"/>
      <c r="AF200" s="109"/>
      <c r="AG200" s="109"/>
      <c r="AH200" s="109"/>
      <c r="AI200" s="109"/>
      <c r="AJ200" s="109"/>
      <c r="AK200" s="109"/>
      <c r="AL200" s="109"/>
      <c r="AM200" s="109"/>
      <c r="AN200" s="109"/>
      <c r="AO200" s="109"/>
      <c r="AP200" s="109"/>
      <c r="AQ200" s="109"/>
      <c r="AR200" s="109"/>
      <c r="AS200" s="109"/>
      <c r="AT200" s="109"/>
      <c r="AU200" s="109"/>
      <c r="AV200" s="109"/>
      <c r="AW200" s="109"/>
      <c r="AX200" s="109"/>
      <c r="AY200" s="109"/>
      <c r="AZ200" s="109"/>
      <c r="BA200" s="109"/>
      <c r="BB200" s="109"/>
      <c r="BC200" s="109"/>
      <c r="BD200" s="109"/>
      <c r="BE200" s="109"/>
      <c r="BF200" s="109"/>
      <c r="BG200" s="109"/>
      <c r="BH200" s="109"/>
      <c r="BI200" s="109"/>
      <c r="BJ200" s="109"/>
      <c r="BK200" s="109"/>
      <c r="BL200" s="109"/>
      <c r="BM200" s="109"/>
      <c r="BN200" s="109"/>
      <c r="BO200" s="109"/>
      <c r="BP200" s="109"/>
      <c r="BQ200" s="109"/>
      <c r="BR200" s="109"/>
      <c r="BS200" s="109"/>
      <c r="BT200" s="109"/>
      <c r="BU200" s="109"/>
      <c r="BV200" s="109"/>
      <c r="BW200" s="109"/>
      <c r="BX200" s="109"/>
      <c r="BY200" s="109"/>
      <c r="BZ200" s="109"/>
      <c r="CA200" s="109"/>
      <c r="CB200" s="109"/>
      <c r="CC200" s="109"/>
      <c r="CD200" s="109"/>
      <c r="CE200" s="109"/>
      <c r="CF200" s="109"/>
      <c r="CG200" s="109"/>
      <c r="CH200" s="109"/>
      <c r="CI200" s="109"/>
      <c r="CJ200" s="109"/>
      <c r="CK200" s="109"/>
      <c r="CL200" s="109"/>
      <c r="CM200" s="109"/>
      <c r="CN200" s="109"/>
      <c r="CO200" s="109"/>
      <c r="CP200" s="109"/>
      <c r="CQ200" s="109"/>
      <c r="CR200" s="109"/>
      <c r="CS200" s="109"/>
      <c r="CT200" s="109"/>
      <c r="CU200" s="109"/>
      <c r="CV200" s="109"/>
      <c r="CW200" s="109"/>
      <c r="CX200" s="109"/>
      <c r="CY200" s="109"/>
      <c r="CZ200" s="109"/>
      <c r="DA200" s="109"/>
      <c r="DB200" s="109"/>
      <c r="DC200" s="109"/>
      <c r="DD200" s="109"/>
      <c r="DE200" s="109"/>
      <c r="DF200" s="109"/>
      <c r="DG200" s="109"/>
      <c r="DH200" s="109"/>
      <c r="DI200" s="109"/>
      <c r="DJ200" s="109"/>
      <c r="DK200" s="109"/>
      <c r="DL200" s="109"/>
      <c r="DM200" s="109"/>
      <c r="DN200" s="109"/>
      <c r="DO200" s="109"/>
      <c r="DP200" s="109"/>
      <c r="DQ200" s="109"/>
      <c r="DR200" s="109"/>
      <c r="DS200" s="109"/>
      <c r="DT200" s="109"/>
      <c r="DU200" s="109"/>
      <c r="DV200" s="109"/>
      <c r="DW200" s="109"/>
      <c r="DX200" s="109"/>
      <c r="DY200" s="109"/>
      <c r="DZ200" s="109"/>
      <c r="EA200" s="109"/>
      <c r="EB200" s="109"/>
      <c r="EC200" s="109"/>
      <c r="ED200" s="109"/>
      <c r="EE200" s="109"/>
      <c r="EF200" s="109"/>
      <c r="EG200" s="109"/>
      <c r="EH200" s="109"/>
      <c r="EI200" s="109"/>
      <c r="EJ200" s="109"/>
      <c r="EK200" s="109"/>
      <c r="EL200" s="109"/>
      <c r="EM200" s="109"/>
      <c r="EN200" s="109"/>
      <c r="EO200" s="109"/>
      <c r="EP200" s="109"/>
      <c r="EQ200" s="109"/>
      <c r="ER200" s="109"/>
      <c r="ES200" s="109"/>
      <c r="ET200" s="109"/>
      <c r="EU200" s="109"/>
      <c r="EV200" s="109"/>
      <c r="EW200" s="109"/>
      <c r="EX200" s="109"/>
      <c r="EY200" s="109"/>
      <c r="EZ200" s="109"/>
      <c r="FA200" s="109"/>
      <c r="FB200" s="109"/>
    </row>
    <row r="201" spans="2:158" s="230" customFormat="1" x14ac:dyDescent="0.2">
      <c r="B201" s="231"/>
      <c r="J201" s="109"/>
      <c r="K201" s="109"/>
      <c r="L201" s="109"/>
      <c r="M201" s="109"/>
      <c r="N201" s="109"/>
      <c r="O201" s="109"/>
      <c r="P201" s="109"/>
      <c r="Q201" s="109"/>
      <c r="R201" s="109"/>
      <c r="S201" s="109"/>
      <c r="T201" s="109"/>
      <c r="U201" s="109"/>
      <c r="V201" s="109"/>
      <c r="W201" s="109"/>
      <c r="X201" s="109"/>
      <c r="Y201" s="109"/>
      <c r="Z201" s="109"/>
      <c r="AA201" s="109"/>
      <c r="AB201" s="109"/>
      <c r="AC201" s="109"/>
      <c r="AD201" s="109"/>
      <c r="AE201" s="109"/>
      <c r="AF201" s="109"/>
      <c r="AG201" s="109"/>
      <c r="AH201" s="109"/>
      <c r="AI201" s="109"/>
      <c r="AJ201" s="109"/>
      <c r="AK201" s="109"/>
      <c r="AL201" s="109"/>
      <c r="AM201" s="109"/>
      <c r="AN201" s="109"/>
      <c r="AO201" s="109"/>
      <c r="AP201" s="109"/>
      <c r="AQ201" s="109"/>
      <c r="AR201" s="109"/>
      <c r="AS201" s="109"/>
      <c r="AT201" s="109"/>
      <c r="AU201" s="109"/>
      <c r="AV201" s="109"/>
      <c r="AW201" s="109"/>
      <c r="AX201" s="109"/>
      <c r="AY201" s="109"/>
      <c r="AZ201" s="109"/>
      <c r="BA201" s="109"/>
      <c r="BB201" s="109"/>
      <c r="BC201" s="109"/>
      <c r="BD201" s="109"/>
      <c r="BE201" s="109"/>
      <c r="BF201" s="109"/>
      <c r="BG201" s="109"/>
      <c r="BH201" s="109"/>
      <c r="BI201" s="109"/>
      <c r="BJ201" s="109"/>
      <c r="BK201" s="109"/>
      <c r="BL201" s="109"/>
      <c r="BM201" s="109"/>
      <c r="BN201" s="109"/>
      <c r="BO201" s="109"/>
      <c r="BP201" s="109"/>
      <c r="BQ201" s="109"/>
      <c r="BR201" s="109"/>
      <c r="BS201" s="109"/>
      <c r="BT201" s="109"/>
      <c r="BU201" s="109"/>
      <c r="BV201" s="109"/>
      <c r="BW201" s="109"/>
      <c r="BX201" s="109"/>
      <c r="BY201" s="109"/>
      <c r="BZ201" s="109"/>
      <c r="CA201" s="109"/>
      <c r="CB201" s="109"/>
      <c r="CC201" s="109"/>
      <c r="CD201" s="109"/>
      <c r="CE201" s="109"/>
      <c r="CF201" s="109"/>
      <c r="CG201" s="109"/>
      <c r="CH201" s="109"/>
      <c r="CI201" s="109"/>
      <c r="CJ201" s="109"/>
      <c r="CK201" s="109"/>
      <c r="CL201" s="109"/>
      <c r="CM201" s="109"/>
      <c r="CN201" s="109"/>
      <c r="CO201" s="109"/>
      <c r="CP201" s="109"/>
      <c r="CQ201" s="109"/>
      <c r="CR201" s="109"/>
      <c r="CS201" s="109"/>
      <c r="CT201" s="109"/>
      <c r="CU201" s="109"/>
      <c r="CV201" s="109"/>
      <c r="CW201" s="109"/>
      <c r="CX201" s="109"/>
      <c r="CY201" s="109"/>
      <c r="CZ201" s="109"/>
      <c r="DA201" s="109"/>
      <c r="DB201" s="109"/>
      <c r="DC201" s="109"/>
      <c r="DD201" s="109"/>
      <c r="DE201" s="109"/>
      <c r="DF201" s="109"/>
      <c r="DG201" s="109"/>
      <c r="DH201" s="109"/>
      <c r="DI201" s="109"/>
      <c r="DJ201" s="109"/>
      <c r="DK201" s="109"/>
      <c r="DL201" s="109"/>
      <c r="DM201" s="109"/>
      <c r="DN201" s="109"/>
      <c r="DO201" s="109"/>
      <c r="DP201" s="109"/>
      <c r="DQ201" s="109"/>
      <c r="DR201" s="109"/>
      <c r="DS201" s="109"/>
      <c r="DT201" s="109"/>
      <c r="DU201" s="109"/>
      <c r="DV201" s="109"/>
      <c r="DW201" s="109"/>
      <c r="DX201" s="109"/>
      <c r="DY201" s="109"/>
      <c r="DZ201" s="109"/>
      <c r="EA201" s="109"/>
      <c r="EB201" s="109"/>
      <c r="EC201" s="109"/>
      <c r="ED201" s="109"/>
      <c r="EE201" s="109"/>
      <c r="EF201" s="109"/>
      <c r="EG201" s="109"/>
      <c r="EH201" s="109"/>
      <c r="EI201" s="109"/>
      <c r="EJ201" s="109"/>
      <c r="EK201" s="109"/>
      <c r="EL201" s="109"/>
      <c r="EM201" s="109"/>
      <c r="EN201" s="109"/>
      <c r="EO201" s="109"/>
      <c r="EP201" s="109"/>
      <c r="EQ201" s="109"/>
      <c r="ER201" s="109"/>
      <c r="ES201" s="109"/>
      <c r="ET201" s="109"/>
      <c r="EU201" s="109"/>
      <c r="EV201" s="109"/>
      <c r="EW201" s="109"/>
      <c r="EX201" s="109"/>
      <c r="EY201" s="109"/>
      <c r="EZ201" s="109"/>
      <c r="FA201" s="109"/>
      <c r="FB201" s="109"/>
    </row>
    <row r="202" spans="2:158" s="230" customFormat="1" x14ac:dyDescent="0.2">
      <c r="B202" s="231"/>
      <c r="J202" s="109"/>
      <c r="K202" s="109"/>
      <c r="L202" s="109"/>
      <c r="M202" s="109"/>
      <c r="N202" s="109"/>
      <c r="O202" s="109"/>
      <c r="P202" s="109"/>
      <c r="Q202" s="109"/>
      <c r="R202" s="109"/>
      <c r="S202" s="109"/>
      <c r="T202" s="109"/>
      <c r="U202" s="109"/>
      <c r="V202" s="109"/>
      <c r="W202" s="109"/>
      <c r="X202" s="109"/>
      <c r="Y202" s="109"/>
      <c r="Z202" s="109"/>
      <c r="AA202" s="109"/>
      <c r="AB202" s="109"/>
      <c r="AC202" s="109"/>
      <c r="AD202" s="109"/>
      <c r="AE202" s="109"/>
      <c r="AF202" s="109"/>
      <c r="AG202" s="109"/>
      <c r="AH202" s="109"/>
      <c r="AI202" s="109"/>
      <c r="AJ202" s="109"/>
      <c r="AK202" s="109"/>
      <c r="AL202" s="109"/>
      <c r="AM202" s="109"/>
      <c r="AN202" s="109"/>
      <c r="AO202" s="109"/>
      <c r="AP202" s="109"/>
      <c r="AQ202" s="109"/>
      <c r="AR202" s="109"/>
      <c r="AS202" s="109"/>
      <c r="AT202" s="109"/>
      <c r="AU202" s="109"/>
      <c r="AV202" s="109"/>
      <c r="AW202" s="109"/>
      <c r="AX202" s="109"/>
      <c r="AY202" s="109"/>
      <c r="AZ202" s="109"/>
      <c r="BA202" s="109"/>
      <c r="BB202" s="109"/>
      <c r="BC202" s="109"/>
      <c r="BD202" s="109"/>
      <c r="BE202" s="109"/>
      <c r="BF202" s="109"/>
      <c r="BG202" s="109"/>
      <c r="BH202" s="109"/>
      <c r="BI202" s="109"/>
      <c r="BJ202" s="109"/>
      <c r="BK202" s="109"/>
      <c r="BL202" s="109"/>
      <c r="BM202" s="109"/>
      <c r="BN202" s="109"/>
      <c r="BO202" s="109"/>
      <c r="BP202" s="109"/>
      <c r="BQ202" s="109"/>
      <c r="BR202" s="109"/>
      <c r="BS202" s="109"/>
      <c r="BT202" s="109"/>
      <c r="BU202" s="109"/>
      <c r="BV202" s="109"/>
      <c r="BW202" s="109"/>
      <c r="BX202" s="109"/>
      <c r="BY202" s="109"/>
      <c r="BZ202" s="109"/>
      <c r="CA202" s="109"/>
      <c r="CB202" s="109"/>
      <c r="CC202" s="109"/>
      <c r="CD202" s="109"/>
      <c r="CE202" s="109"/>
      <c r="CF202" s="109"/>
      <c r="CG202" s="109"/>
      <c r="CH202" s="109"/>
      <c r="CI202" s="109"/>
      <c r="CJ202" s="109"/>
      <c r="CK202" s="109"/>
      <c r="CL202" s="109"/>
      <c r="CM202" s="109"/>
      <c r="CN202" s="109"/>
      <c r="CO202" s="109"/>
      <c r="CP202" s="109"/>
      <c r="CQ202" s="109"/>
      <c r="CR202" s="109"/>
      <c r="CS202" s="109"/>
      <c r="CT202" s="109"/>
      <c r="CU202" s="109"/>
      <c r="CV202" s="109"/>
      <c r="CW202" s="109"/>
      <c r="CX202" s="109"/>
      <c r="CY202" s="109"/>
      <c r="CZ202" s="109"/>
      <c r="DA202" s="109"/>
      <c r="DB202" s="109"/>
      <c r="DC202" s="109"/>
      <c r="DD202" s="109"/>
      <c r="DE202" s="109"/>
      <c r="DF202" s="109"/>
      <c r="DG202" s="109"/>
      <c r="DH202" s="109"/>
      <c r="DI202" s="109"/>
      <c r="DJ202" s="109"/>
      <c r="DK202" s="109"/>
      <c r="DL202" s="109"/>
      <c r="DM202" s="109"/>
      <c r="DN202" s="109"/>
      <c r="DO202" s="109"/>
      <c r="DP202" s="109"/>
      <c r="DQ202" s="109"/>
      <c r="DR202" s="109"/>
      <c r="DS202" s="109"/>
      <c r="DT202" s="109"/>
      <c r="DU202" s="109"/>
      <c r="DV202" s="109"/>
      <c r="DW202" s="109"/>
      <c r="DX202" s="109"/>
      <c r="DY202" s="109"/>
      <c r="DZ202" s="109"/>
      <c r="EA202" s="109"/>
      <c r="EB202" s="109"/>
      <c r="EC202" s="109"/>
      <c r="ED202" s="109"/>
      <c r="EE202" s="109"/>
      <c r="EF202" s="109"/>
      <c r="EG202" s="109"/>
      <c r="EH202" s="109"/>
      <c r="EI202" s="109"/>
      <c r="EJ202" s="109"/>
      <c r="EK202" s="109"/>
      <c r="EL202" s="109"/>
      <c r="EM202" s="109"/>
      <c r="EN202" s="109"/>
      <c r="EO202" s="109"/>
      <c r="EP202" s="109"/>
      <c r="EQ202" s="109"/>
      <c r="ER202" s="109"/>
      <c r="ES202" s="109"/>
      <c r="ET202" s="109"/>
      <c r="EU202" s="109"/>
      <c r="EV202" s="109"/>
      <c r="EW202" s="109"/>
      <c r="EX202" s="109"/>
      <c r="EY202" s="109"/>
      <c r="EZ202" s="109"/>
      <c r="FA202" s="109"/>
      <c r="FB202" s="109"/>
    </row>
    <row r="203" spans="2:158" s="230" customFormat="1" x14ac:dyDescent="0.2">
      <c r="B203" s="231"/>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09"/>
      <c r="AF203" s="109"/>
      <c r="AG203" s="109"/>
      <c r="AH203" s="109"/>
      <c r="AI203" s="109"/>
      <c r="AJ203" s="109"/>
      <c r="AK203" s="109"/>
      <c r="AL203" s="109"/>
      <c r="AM203" s="109"/>
      <c r="AN203" s="109"/>
      <c r="AO203" s="109"/>
      <c r="AP203" s="109"/>
      <c r="AQ203" s="109"/>
      <c r="AR203" s="109"/>
      <c r="AS203" s="109"/>
      <c r="AT203" s="109"/>
      <c r="AU203" s="109"/>
      <c r="AV203" s="109"/>
      <c r="AW203" s="109"/>
      <c r="AX203" s="109"/>
      <c r="AY203" s="109"/>
      <c r="AZ203" s="109"/>
      <c r="BA203" s="109"/>
      <c r="BB203" s="109"/>
      <c r="BC203" s="109"/>
      <c r="BD203" s="109"/>
      <c r="BE203" s="109"/>
      <c r="BF203" s="109"/>
      <c r="BG203" s="109"/>
      <c r="BH203" s="109"/>
      <c r="BI203" s="109"/>
      <c r="BJ203" s="109"/>
      <c r="BK203" s="109"/>
      <c r="BL203" s="109"/>
      <c r="BM203" s="109"/>
      <c r="BN203" s="109"/>
      <c r="BO203" s="109"/>
      <c r="BP203" s="109"/>
      <c r="BQ203" s="109"/>
      <c r="BR203" s="109"/>
      <c r="BS203" s="109"/>
      <c r="BT203" s="109"/>
      <c r="BU203" s="109"/>
      <c r="BV203" s="109"/>
      <c r="BW203" s="109"/>
      <c r="BX203" s="109"/>
      <c r="BY203" s="109"/>
      <c r="BZ203" s="109"/>
      <c r="CA203" s="109"/>
      <c r="CB203" s="109"/>
      <c r="CC203" s="109"/>
      <c r="CD203" s="109"/>
      <c r="CE203" s="109"/>
      <c r="CF203" s="109"/>
      <c r="CG203" s="109"/>
      <c r="CH203" s="109"/>
      <c r="CI203" s="109"/>
      <c r="CJ203" s="109"/>
      <c r="CK203" s="109"/>
      <c r="CL203" s="109"/>
      <c r="CM203" s="109"/>
      <c r="CN203" s="109"/>
      <c r="CO203" s="109"/>
      <c r="CP203" s="109"/>
      <c r="CQ203" s="109"/>
      <c r="CR203" s="109"/>
      <c r="CS203" s="109"/>
      <c r="CT203" s="109"/>
      <c r="CU203" s="109"/>
      <c r="CV203" s="109"/>
      <c r="CW203" s="109"/>
      <c r="CX203" s="109"/>
      <c r="CY203" s="109"/>
      <c r="CZ203" s="109"/>
      <c r="DA203" s="109"/>
      <c r="DB203" s="109"/>
      <c r="DC203" s="109"/>
      <c r="DD203" s="109"/>
      <c r="DE203" s="109"/>
      <c r="DF203" s="109"/>
      <c r="DG203" s="109"/>
      <c r="DH203" s="109"/>
      <c r="DI203" s="109"/>
      <c r="DJ203" s="109"/>
      <c r="DK203" s="109"/>
      <c r="DL203" s="109"/>
      <c r="DM203" s="109"/>
      <c r="DN203" s="109"/>
      <c r="DO203" s="109"/>
      <c r="DP203" s="109"/>
      <c r="DQ203" s="109"/>
      <c r="DR203" s="109"/>
      <c r="DS203" s="109"/>
      <c r="DT203" s="109"/>
      <c r="DU203" s="109"/>
      <c r="DV203" s="109"/>
      <c r="DW203" s="109"/>
      <c r="DX203" s="109"/>
      <c r="DY203" s="109"/>
      <c r="DZ203" s="109"/>
      <c r="EA203" s="109"/>
      <c r="EB203" s="109"/>
      <c r="EC203" s="109"/>
      <c r="ED203" s="109"/>
      <c r="EE203" s="109"/>
      <c r="EF203" s="109"/>
      <c r="EG203" s="109"/>
      <c r="EH203" s="109"/>
      <c r="EI203" s="109"/>
      <c r="EJ203" s="109"/>
      <c r="EK203" s="109"/>
      <c r="EL203" s="109"/>
      <c r="EM203" s="109"/>
      <c r="EN203" s="109"/>
      <c r="EO203" s="109"/>
      <c r="EP203" s="109"/>
      <c r="EQ203" s="109"/>
      <c r="ER203" s="109"/>
      <c r="ES203" s="109"/>
      <c r="ET203" s="109"/>
      <c r="EU203" s="109"/>
      <c r="EV203" s="109"/>
      <c r="EW203" s="109"/>
      <c r="EX203" s="109"/>
      <c r="EY203" s="109"/>
      <c r="EZ203" s="109"/>
      <c r="FA203" s="109"/>
      <c r="FB203" s="109"/>
    </row>
    <row r="204" spans="2:158" s="230" customFormat="1" x14ac:dyDescent="0.2">
      <c r="B204" s="231"/>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09"/>
      <c r="AF204" s="109"/>
      <c r="AG204" s="109"/>
      <c r="AH204" s="109"/>
      <c r="AI204" s="109"/>
      <c r="AJ204" s="109"/>
      <c r="AK204" s="109"/>
      <c r="AL204" s="109"/>
      <c r="AM204" s="109"/>
      <c r="AN204" s="109"/>
      <c r="AO204" s="109"/>
      <c r="AP204" s="109"/>
      <c r="AQ204" s="109"/>
      <c r="AR204" s="109"/>
      <c r="AS204" s="109"/>
      <c r="AT204" s="109"/>
      <c r="AU204" s="109"/>
      <c r="AV204" s="109"/>
      <c r="AW204" s="109"/>
      <c r="AX204" s="109"/>
      <c r="AY204" s="109"/>
      <c r="AZ204" s="109"/>
      <c r="BA204" s="109"/>
      <c r="BB204" s="109"/>
      <c r="BC204" s="109"/>
      <c r="BD204" s="109"/>
      <c r="BE204" s="109"/>
      <c r="BF204" s="109"/>
      <c r="BG204" s="109"/>
      <c r="BH204" s="109"/>
      <c r="BI204" s="109"/>
      <c r="BJ204" s="109"/>
      <c r="BK204" s="109"/>
      <c r="BL204" s="109"/>
      <c r="BM204" s="109"/>
      <c r="BN204" s="109"/>
      <c r="BO204" s="109"/>
      <c r="BP204" s="109"/>
      <c r="BQ204" s="109"/>
      <c r="BR204" s="109"/>
      <c r="BS204" s="109"/>
      <c r="BT204" s="109"/>
      <c r="BU204" s="109"/>
      <c r="BV204" s="109"/>
      <c r="BW204" s="109"/>
      <c r="BX204" s="109"/>
      <c r="BY204" s="109"/>
      <c r="BZ204" s="109"/>
      <c r="CA204" s="109"/>
      <c r="CB204" s="109"/>
      <c r="CC204" s="109"/>
      <c r="CD204" s="109"/>
      <c r="CE204" s="109"/>
      <c r="CF204" s="109"/>
      <c r="CG204" s="109"/>
      <c r="CH204" s="109"/>
      <c r="CI204" s="109"/>
      <c r="CJ204" s="109"/>
      <c r="CK204" s="109"/>
      <c r="CL204" s="109"/>
      <c r="CM204" s="109"/>
      <c r="CN204" s="109"/>
      <c r="CO204" s="109"/>
      <c r="CP204" s="109"/>
      <c r="CQ204" s="109"/>
      <c r="CR204" s="109"/>
      <c r="CS204" s="109"/>
      <c r="CT204" s="109"/>
      <c r="CU204" s="109"/>
      <c r="CV204" s="109"/>
      <c r="CW204" s="109"/>
      <c r="CX204" s="109"/>
      <c r="CY204" s="109"/>
      <c r="CZ204" s="109"/>
      <c r="DA204" s="109"/>
      <c r="DB204" s="109"/>
      <c r="DC204" s="109"/>
      <c r="DD204" s="109"/>
      <c r="DE204" s="109"/>
      <c r="DF204" s="109"/>
      <c r="DG204" s="109"/>
      <c r="DH204" s="109"/>
      <c r="DI204" s="109"/>
      <c r="DJ204" s="109"/>
      <c r="DK204" s="109"/>
      <c r="DL204" s="109"/>
      <c r="DM204" s="109"/>
      <c r="DN204" s="109"/>
      <c r="DO204" s="109"/>
      <c r="DP204" s="109"/>
      <c r="DQ204" s="109"/>
      <c r="DR204" s="109"/>
      <c r="DS204" s="109"/>
      <c r="DT204" s="109"/>
      <c r="DU204" s="109"/>
      <c r="DV204" s="109"/>
      <c r="DW204" s="109"/>
      <c r="DX204" s="109"/>
      <c r="DY204" s="109"/>
      <c r="DZ204" s="109"/>
      <c r="EA204" s="109"/>
      <c r="EB204" s="109"/>
      <c r="EC204" s="109"/>
      <c r="ED204" s="109"/>
      <c r="EE204" s="109"/>
      <c r="EF204" s="109"/>
      <c r="EG204" s="109"/>
      <c r="EH204" s="109"/>
      <c r="EI204" s="109"/>
      <c r="EJ204" s="109"/>
      <c r="EK204" s="109"/>
      <c r="EL204" s="109"/>
      <c r="EM204" s="109"/>
      <c r="EN204" s="109"/>
      <c r="EO204" s="109"/>
      <c r="EP204" s="109"/>
      <c r="EQ204" s="109"/>
      <c r="ER204" s="109"/>
      <c r="ES204" s="109"/>
      <c r="ET204" s="109"/>
      <c r="EU204" s="109"/>
      <c r="EV204" s="109"/>
      <c r="EW204" s="109"/>
      <c r="EX204" s="109"/>
      <c r="EY204" s="109"/>
      <c r="EZ204" s="109"/>
      <c r="FA204" s="109"/>
      <c r="FB204" s="109"/>
    </row>
    <row r="205" spans="2:158" s="230" customFormat="1" x14ac:dyDescent="0.2">
      <c r="B205" s="231"/>
      <c r="J205" s="109"/>
      <c r="K205" s="109"/>
      <c r="L205" s="109"/>
      <c r="M205" s="109"/>
      <c r="N205" s="109"/>
      <c r="O205" s="109"/>
      <c r="P205" s="109"/>
      <c r="Q205" s="109"/>
      <c r="R205" s="109"/>
      <c r="S205" s="109"/>
      <c r="T205" s="109"/>
      <c r="U205" s="109"/>
      <c r="V205" s="109"/>
      <c r="W205" s="109"/>
      <c r="X205" s="109"/>
      <c r="Y205" s="109"/>
      <c r="Z205" s="109"/>
      <c r="AA205" s="109"/>
      <c r="AB205" s="109"/>
      <c r="AC205" s="109"/>
      <c r="AD205" s="109"/>
      <c r="AE205" s="109"/>
      <c r="AF205" s="109"/>
      <c r="AG205" s="109"/>
      <c r="AH205" s="109"/>
      <c r="AI205" s="109"/>
      <c r="AJ205" s="109"/>
      <c r="AK205" s="109"/>
      <c r="AL205" s="109"/>
      <c r="AM205" s="109"/>
      <c r="AN205" s="109"/>
      <c r="AO205" s="109"/>
      <c r="AP205" s="109"/>
      <c r="AQ205" s="109"/>
      <c r="AR205" s="109"/>
      <c r="AS205" s="109"/>
      <c r="AT205" s="109"/>
      <c r="AU205" s="109"/>
      <c r="AV205" s="109"/>
      <c r="AW205" s="109"/>
      <c r="AX205" s="109"/>
      <c r="AY205" s="109"/>
      <c r="AZ205" s="109"/>
      <c r="BA205" s="109"/>
      <c r="BB205" s="109"/>
      <c r="BC205" s="109"/>
      <c r="BD205" s="109"/>
      <c r="BE205" s="109"/>
      <c r="BF205" s="109"/>
      <c r="BG205" s="109"/>
      <c r="BH205" s="109"/>
      <c r="BI205" s="109"/>
      <c r="BJ205" s="109"/>
      <c r="BK205" s="109"/>
      <c r="BL205" s="109"/>
      <c r="BM205" s="109"/>
      <c r="BN205" s="109"/>
      <c r="BO205" s="109"/>
      <c r="BP205" s="109"/>
      <c r="BQ205" s="109"/>
      <c r="BR205" s="109"/>
      <c r="BS205" s="109"/>
      <c r="BT205" s="109"/>
      <c r="BU205" s="109"/>
      <c r="BV205" s="109"/>
      <c r="BW205" s="109"/>
      <c r="BX205" s="109"/>
      <c r="BY205" s="109"/>
      <c r="BZ205" s="109"/>
      <c r="CA205" s="109"/>
      <c r="CB205" s="109"/>
      <c r="CC205" s="109"/>
      <c r="CD205" s="109"/>
      <c r="CE205" s="109"/>
      <c r="CF205" s="109"/>
      <c r="CG205" s="109"/>
      <c r="CH205" s="109"/>
      <c r="CI205" s="109"/>
      <c r="CJ205" s="109"/>
      <c r="CK205" s="109"/>
      <c r="CL205" s="109"/>
      <c r="CM205" s="109"/>
      <c r="CN205" s="109"/>
      <c r="CO205" s="109"/>
      <c r="CP205" s="109"/>
      <c r="CQ205" s="109"/>
      <c r="CR205" s="109"/>
      <c r="CS205" s="109"/>
      <c r="CT205" s="109"/>
      <c r="CU205" s="109"/>
      <c r="CV205" s="109"/>
      <c r="CW205" s="109"/>
      <c r="CX205" s="109"/>
      <c r="CY205" s="109"/>
      <c r="CZ205" s="109"/>
      <c r="DA205" s="109"/>
      <c r="DB205" s="109"/>
      <c r="DC205" s="109"/>
      <c r="DD205" s="109"/>
      <c r="DE205" s="109"/>
      <c r="DF205" s="109"/>
      <c r="DG205" s="109"/>
      <c r="DH205" s="109"/>
      <c r="DI205" s="109"/>
      <c r="DJ205" s="109"/>
      <c r="DK205" s="109"/>
      <c r="DL205" s="109"/>
      <c r="DM205" s="109"/>
      <c r="DN205" s="109"/>
      <c r="DO205" s="109"/>
      <c r="DP205" s="109"/>
      <c r="DQ205" s="109"/>
      <c r="DR205" s="109"/>
      <c r="DS205" s="109"/>
      <c r="DT205" s="109"/>
      <c r="DU205" s="109"/>
      <c r="DV205" s="109"/>
      <c r="DW205" s="109"/>
      <c r="DX205" s="109"/>
      <c r="DY205" s="109"/>
      <c r="DZ205" s="109"/>
      <c r="EA205" s="109"/>
      <c r="EB205" s="109"/>
      <c r="EC205" s="109"/>
      <c r="ED205" s="109"/>
      <c r="EE205" s="109"/>
      <c r="EF205" s="109"/>
      <c r="EG205" s="109"/>
      <c r="EH205" s="109"/>
      <c r="EI205" s="109"/>
      <c r="EJ205" s="109"/>
      <c r="EK205" s="109"/>
      <c r="EL205" s="109"/>
      <c r="EM205" s="109"/>
      <c r="EN205" s="109"/>
      <c r="EO205" s="109"/>
      <c r="EP205" s="109"/>
      <c r="EQ205" s="109"/>
      <c r="ER205" s="109"/>
      <c r="ES205" s="109"/>
      <c r="ET205" s="109"/>
      <c r="EU205" s="109"/>
      <c r="EV205" s="109"/>
      <c r="EW205" s="109"/>
      <c r="EX205" s="109"/>
      <c r="EY205" s="109"/>
      <c r="EZ205" s="109"/>
      <c r="FA205" s="109"/>
      <c r="FB205" s="109"/>
    </row>
    <row r="206" spans="2:158" s="230" customFormat="1" x14ac:dyDescent="0.2">
      <c r="B206" s="231"/>
      <c r="J206" s="109"/>
      <c r="K206" s="109"/>
      <c r="L206" s="109"/>
      <c r="M206" s="109"/>
      <c r="N206" s="109"/>
      <c r="O206" s="109"/>
      <c r="P206" s="109"/>
      <c r="Q206" s="109"/>
      <c r="R206" s="109"/>
      <c r="S206" s="109"/>
      <c r="T206" s="109"/>
      <c r="U206" s="109"/>
      <c r="V206" s="109"/>
      <c r="W206" s="109"/>
      <c r="X206" s="109"/>
      <c r="Y206" s="109"/>
      <c r="Z206" s="109"/>
      <c r="AA206" s="109"/>
      <c r="AB206" s="109"/>
      <c r="AC206" s="109"/>
      <c r="AD206" s="109"/>
      <c r="AE206" s="109"/>
      <c r="AF206" s="109"/>
      <c r="AG206" s="109"/>
      <c r="AH206" s="109"/>
      <c r="AI206" s="109"/>
      <c r="AJ206" s="109"/>
      <c r="AK206" s="109"/>
      <c r="AL206" s="109"/>
      <c r="AM206" s="109"/>
      <c r="AN206" s="109"/>
      <c r="AO206" s="109"/>
      <c r="AP206" s="109"/>
      <c r="AQ206" s="109"/>
      <c r="AR206" s="109"/>
      <c r="AS206" s="109"/>
      <c r="AT206" s="109"/>
      <c r="AU206" s="109"/>
      <c r="AV206" s="109"/>
      <c r="AW206" s="109"/>
      <c r="AX206" s="109"/>
      <c r="AY206" s="109"/>
      <c r="AZ206" s="109"/>
      <c r="BA206" s="109"/>
      <c r="BB206" s="109"/>
      <c r="BC206" s="109"/>
      <c r="BD206" s="109"/>
      <c r="BE206" s="109"/>
      <c r="BF206" s="109"/>
      <c r="BG206" s="109"/>
      <c r="BH206" s="109"/>
      <c r="BI206" s="109"/>
      <c r="BJ206" s="109"/>
      <c r="BK206" s="109"/>
      <c r="BL206" s="109"/>
      <c r="BM206" s="109"/>
      <c r="BN206" s="109"/>
      <c r="BO206" s="109"/>
      <c r="BP206" s="109"/>
      <c r="BQ206" s="109"/>
      <c r="BR206" s="109"/>
      <c r="BS206" s="109"/>
      <c r="BT206" s="109"/>
      <c r="BU206" s="109"/>
      <c r="BV206" s="109"/>
      <c r="BW206" s="109"/>
      <c r="BX206" s="109"/>
      <c r="BY206" s="109"/>
      <c r="BZ206" s="109"/>
      <c r="CA206" s="109"/>
      <c r="CB206" s="109"/>
      <c r="CC206" s="109"/>
      <c r="CD206" s="109"/>
      <c r="CE206" s="109"/>
      <c r="CF206" s="109"/>
      <c r="CG206" s="109"/>
      <c r="CH206" s="109"/>
      <c r="CI206" s="109"/>
      <c r="CJ206" s="109"/>
      <c r="CK206" s="109"/>
      <c r="CL206" s="109"/>
      <c r="CM206" s="109"/>
      <c r="CN206" s="109"/>
      <c r="CO206" s="109"/>
      <c r="CP206" s="109"/>
      <c r="CQ206" s="109"/>
      <c r="CR206" s="109"/>
      <c r="CS206" s="109"/>
      <c r="CT206" s="109"/>
      <c r="CU206" s="109"/>
      <c r="CV206" s="109"/>
      <c r="CW206" s="109"/>
      <c r="CX206" s="109"/>
      <c r="CY206" s="109"/>
      <c r="CZ206" s="109"/>
      <c r="DA206" s="109"/>
      <c r="DB206" s="109"/>
      <c r="DC206" s="109"/>
      <c r="DD206" s="109"/>
      <c r="DE206" s="109"/>
      <c r="DF206" s="109"/>
      <c r="DG206" s="109"/>
      <c r="DH206" s="109"/>
      <c r="DI206" s="109"/>
      <c r="DJ206" s="109"/>
      <c r="DK206" s="109"/>
      <c r="DL206" s="109"/>
      <c r="DM206" s="109"/>
      <c r="DN206" s="109"/>
      <c r="DO206" s="109"/>
      <c r="DP206" s="109"/>
      <c r="DQ206" s="109"/>
      <c r="DR206" s="109"/>
      <c r="DS206" s="109"/>
      <c r="DT206" s="109"/>
      <c r="DU206" s="109"/>
      <c r="DV206" s="109"/>
      <c r="DW206" s="109"/>
      <c r="DX206" s="109"/>
      <c r="DY206" s="109"/>
      <c r="DZ206" s="109"/>
      <c r="EA206" s="109"/>
      <c r="EB206" s="109"/>
      <c r="EC206" s="109"/>
      <c r="ED206" s="109"/>
      <c r="EE206" s="109"/>
      <c r="EF206" s="109"/>
      <c r="EG206" s="109"/>
      <c r="EH206" s="109"/>
      <c r="EI206" s="109"/>
      <c r="EJ206" s="109"/>
      <c r="EK206" s="109"/>
      <c r="EL206" s="109"/>
      <c r="EM206" s="109"/>
      <c r="EN206" s="109"/>
      <c r="EO206" s="109"/>
      <c r="EP206" s="109"/>
      <c r="EQ206" s="109"/>
      <c r="ER206" s="109"/>
      <c r="ES206" s="109"/>
      <c r="ET206" s="109"/>
      <c r="EU206" s="109"/>
      <c r="EV206" s="109"/>
      <c r="EW206" s="109"/>
      <c r="EX206" s="109"/>
      <c r="EY206" s="109"/>
      <c r="EZ206" s="109"/>
      <c r="FA206" s="109"/>
      <c r="FB206" s="109"/>
    </row>
    <row r="207" spans="2:158" s="230" customFormat="1" x14ac:dyDescent="0.2">
      <c r="B207" s="231"/>
      <c r="J207" s="109"/>
      <c r="K207" s="109"/>
      <c r="L207" s="109"/>
      <c r="M207" s="109"/>
      <c r="N207" s="109"/>
      <c r="O207" s="109"/>
      <c r="P207" s="109"/>
      <c r="Q207" s="109"/>
      <c r="R207" s="109"/>
      <c r="S207" s="109"/>
      <c r="T207" s="109"/>
      <c r="U207" s="109"/>
      <c r="V207" s="109"/>
      <c r="W207" s="109"/>
      <c r="X207" s="109"/>
      <c r="Y207" s="109"/>
      <c r="Z207" s="109"/>
      <c r="AA207" s="109"/>
      <c r="AB207" s="109"/>
      <c r="AC207" s="109"/>
      <c r="AD207" s="109"/>
      <c r="AE207" s="109"/>
      <c r="AF207" s="109"/>
      <c r="AG207" s="109"/>
      <c r="AH207" s="109"/>
      <c r="AI207" s="109"/>
      <c r="AJ207" s="109"/>
      <c r="AK207" s="109"/>
      <c r="AL207" s="109"/>
      <c r="AM207" s="109"/>
      <c r="AN207" s="109"/>
      <c r="AO207" s="109"/>
      <c r="AP207" s="109"/>
      <c r="AQ207" s="109"/>
      <c r="AR207" s="109"/>
      <c r="AS207" s="109"/>
      <c r="AT207" s="109"/>
      <c r="AU207" s="109"/>
      <c r="AV207" s="109"/>
      <c r="AW207" s="109"/>
      <c r="AX207" s="109"/>
      <c r="AY207" s="109"/>
      <c r="AZ207" s="109"/>
      <c r="BA207" s="109"/>
      <c r="BB207" s="109"/>
      <c r="BC207" s="109"/>
      <c r="BD207" s="109"/>
      <c r="BE207" s="109"/>
      <c r="BF207" s="109"/>
      <c r="BG207" s="109"/>
      <c r="BH207" s="109"/>
      <c r="BI207" s="109"/>
      <c r="BJ207" s="109"/>
      <c r="BK207" s="109"/>
      <c r="BL207" s="109"/>
      <c r="BM207" s="109"/>
      <c r="BN207" s="109"/>
      <c r="BO207" s="109"/>
      <c r="BP207" s="109"/>
      <c r="BQ207" s="109"/>
      <c r="BR207" s="109"/>
      <c r="BS207" s="109"/>
      <c r="BT207" s="109"/>
      <c r="BU207" s="109"/>
      <c r="BV207" s="109"/>
      <c r="BW207" s="109"/>
      <c r="BX207" s="109"/>
      <c r="BY207" s="109"/>
      <c r="BZ207" s="109"/>
      <c r="CA207" s="109"/>
      <c r="CB207" s="109"/>
      <c r="CC207" s="109"/>
      <c r="CD207" s="109"/>
      <c r="CE207" s="109"/>
      <c r="CF207" s="109"/>
      <c r="CG207" s="109"/>
      <c r="CH207" s="109"/>
      <c r="CI207" s="109"/>
      <c r="CJ207" s="109"/>
      <c r="CK207" s="109"/>
      <c r="CL207" s="109"/>
      <c r="CM207" s="109"/>
      <c r="CN207" s="109"/>
      <c r="CO207" s="109"/>
      <c r="CP207" s="109"/>
      <c r="CQ207" s="109"/>
      <c r="CR207" s="109"/>
      <c r="CS207" s="109"/>
      <c r="CT207" s="109"/>
      <c r="CU207" s="109"/>
      <c r="CV207" s="109"/>
      <c r="CW207" s="109"/>
      <c r="CX207" s="109"/>
      <c r="CY207" s="109"/>
      <c r="CZ207" s="109"/>
      <c r="DA207" s="109"/>
      <c r="DB207" s="109"/>
      <c r="DC207" s="109"/>
      <c r="DD207" s="109"/>
      <c r="DE207" s="109"/>
      <c r="DF207" s="109"/>
      <c r="DG207" s="109"/>
      <c r="DH207" s="109"/>
      <c r="DI207" s="109"/>
      <c r="DJ207" s="109"/>
      <c r="DK207" s="109"/>
      <c r="DL207" s="109"/>
      <c r="DM207" s="109"/>
      <c r="DN207" s="109"/>
      <c r="DO207" s="109"/>
      <c r="DP207" s="109"/>
      <c r="DQ207" s="109"/>
      <c r="DR207" s="109"/>
      <c r="DS207" s="109"/>
      <c r="DT207" s="109"/>
      <c r="DU207" s="109"/>
      <c r="DV207" s="109"/>
      <c r="DW207" s="109"/>
      <c r="DX207" s="109"/>
      <c r="DY207" s="109"/>
      <c r="DZ207" s="109"/>
      <c r="EA207" s="109"/>
      <c r="EB207" s="109"/>
      <c r="EC207" s="109"/>
      <c r="ED207" s="109"/>
      <c r="EE207" s="109"/>
      <c r="EF207" s="109"/>
      <c r="EG207" s="109"/>
      <c r="EH207" s="109"/>
      <c r="EI207" s="109"/>
      <c r="EJ207" s="109"/>
      <c r="EK207" s="109"/>
      <c r="EL207" s="109"/>
      <c r="EM207" s="109"/>
      <c r="EN207" s="109"/>
      <c r="EO207" s="109"/>
      <c r="EP207" s="109"/>
      <c r="EQ207" s="109"/>
      <c r="ER207" s="109"/>
      <c r="ES207" s="109"/>
      <c r="ET207" s="109"/>
      <c r="EU207" s="109"/>
      <c r="EV207" s="109"/>
      <c r="EW207" s="109"/>
      <c r="EX207" s="109"/>
      <c r="EY207" s="109"/>
      <c r="EZ207" s="109"/>
      <c r="FA207" s="109"/>
      <c r="FB207" s="109"/>
    </row>
    <row r="208" spans="2:158" s="230" customFormat="1" x14ac:dyDescent="0.2">
      <c r="B208" s="231"/>
      <c r="J208" s="109"/>
      <c r="K208" s="109"/>
      <c r="L208" s="109"/>
      <c r="M208" s="109"/>
      <c r="N208" s="109"/>
      <c r="O208" s="109"/>
      <c r="P208" s="109"/>
      <c r="Q208" s="109"/>
      <c r="R208" s="109"/>
      <c r="S208" s="109"/>
      <c r="T208" s="109"/>
      <c r="U208" s="109"/>
      <c r="V208" s="109"/>
      <c r="W208" s="109"/>
      <c r="X208" s="109"/>
      <c r="Y208" s="109"/>
      <c r="Z208" s="109"/>
      <c r="AA208" s="109"/>
      <c r="AB208" s="109"/>
      <c r="AC208" s="109"/>
      <c r="AD208" s="109"/>
      <c r="AE208" s="109"/>
      <c r="AF208" s="109"/>
      <c r="AG208" s="109"/>
      <c r="AH208" s="109"/>
      <c r="AI208" s="109"/>
      <c r="AJ208" s="109"/>
      <c r="AK208" s="109"/>
      <c r="AL208" s="109"/>
      <c r="AM208" s="109"/>
      <c r="AN208" s="109"/>
      <c r="AO208" s="109"/>
      <c r="AP208" s="109"/>
      <c r="AQ208" s="109"/>
      <c r="AR208" s="109"/>
      <c r="AS208" s="109"/>
      <c r="AT208" s="109"/>
      <c r="AU208" s="109"/>
      <c r="AV208" s="109"/>
      <c r="AW208" s="109"/>
      <c r="AX208" s="109"/>
      <c r="AY208" s="109"/>
      <c r="AZ208" s="109"/>
      <c r="BA208" s="109"/>
      <c r="BB208" s="109"/>
      <c r="BC208" s="109"/>
      <c r="BD208" s="109"/>
      <c r="BE208" s="109"/>
      <c r="BF208" s="109"/>
      <c r="BG208" s="109"/>
      <c r="BH208" s="109"/>
      <c r="BI208" s="109"/>
      <c r="BJ208" s="109"/>
      <c r="BK208" s="109"/>
      <c r="BL208" s="109"/>
      <c r="BM208" s="109"/>
      <c r="BN208" s="109"/>
      <c r="BO208" s="109"/>
      <c r="BP208" s="109"/>
      <c r="BQ208" s="109"/>
      <c r="BR208" s="109"/>
      <c r="BS208" s="109"/>
      <c r="BT208" s="109"/>
      <c r="BU208" s="109"/>
      <c r="BV208" s="109"/>
      <c r="BW208" s="109"/>
      <c r="BX208" s="109"/>
      <c r="BY208" s="109"/>
      <c r="BZ208" s="109"/>
      <c r="CA208" s="109"/>
      <c r="CB208" s="109"/>
      <c r="CC208" s="109"/>
      <c r="CD208" s="109"/>
      <c r="CE208" s="109"/>
      <c r="CF208" s="109"/>
      <c r="CG208" s="109"/>
      <c r="CH208" s="109"/>
      <c r="CI208" s="109"/>
      <c r="CJ208" s="109"/>
      <c r="CK208" s="109"/>
      <c r="CL208" s="109"/>
      <c r="CM208" s="109"/>
      <c r="CN208" s="109"/>
      <c r="CO208" s="109"/>
      <c r="CP208" s="109"/>
      <c r="CQ208" s="109"/>
      <c r="CR208" s="109"/>
      <c r="CS208" s="109"/>
      <c r="CT208" s="109"/>
      <c r="CU208" s="109"/>
      <c r="CV208" s="109"/>
      <c r="CW208" s="109"/>
      <c r="CX208" s="109"/>
      <c r="CY208" s="109"/>
      <c r="CZ208" s="109"/>
      <c r="DA208" s="109"/>
      <c r="DB208" s="109"/>
      <c r="DC208" s="109"/>
      <c r="DD208" s="109"/>
      <c r="DE208" s="109"/>
      <c r="DF208" s="109"/>
      <c r="DG208" s="109"/>
      <c r="DH208" s="109"/>
      <c r="DI208" s="109"/>
      <c r="DJ208" s="109"/>
      <c r="DK208" s="109"/>
      <c r="DL208" s="109"/>
      <c r="DM208" s="109"/>
      <c r="DN208" s="109"/>
      <c r="DO208" s="109"/>
      <c r="DP208" s="109"/>
      <c r="DQ208" s="109"/>
      <c r="DR208" s="109"/>
      <c r="DS208" s="109"/>
      <c r="DT208" s="109"/>
      <c r="DU208" s="109"/>
      <c r="DV208" s="109"/>
      <c r="DW208" s="109"/>
      <c r="DX208" s="109"/>
      <c r="DY208" s="109"/>
      <c r="DZ208" s="109"/>
      <c r="EA208" s="109"/>
      <c r="EB208" s="109"/>
      <c r="EC208" s="109"/>
      <c r="ED208" s="109"/>
      <c r="EE208" s="109"/>
      <c r="EF208" s="109"/>
      <c r="EG208" s="109"/>
      <c r="EH208" s="109"/>
      <c r="EI208" s="109"/>
      <c r="EJ208" s="109"/>
      <c r="EK208" s="109"/>
      <c r="EL208" s="109"/>
      <c r="EM208" s="109"/>
      <c r="EN208" s="109"/>
      <c r="EO208" s="109"/>
      <c r="EP208" s="109"/>
      <c r="EQ208" s="109"/>
      <c r="ER208" s="109"/>
      <c r="ES208" s="109"/>
      <c r="ET208" s="109"/>
      <c r="EU208" s="109"/>
      <c r="EV208" s="109"/>
      <c r="EW208" s="109"/>
      <c r="EX208" s="109"/>
      <c r="EY208" s="109"/>
      <c r="EZ208" s="109"/>
      <c r="FA208" s="109"/>
      <c r="FB208" s="109"/>
    </row>
    <row r="209" spans="2:158" s="230" customFormat="1" x14ac:dyDescent="0.2">
      <c r="B209" s="231"/>
      <c r="J209" s="109"/>
      <c r="K209" s="109"/>
      <c r="L209" s="109"/>
      <c r="M209" s="109"/>
      <c r="N209" s="109"/>
      <c r="O209" s="109"/>
      <c r="P209" s="109"/>
      <c r="Q209" s="109"/>
      <c r="R209" s="109"/>
      <c r="S209" s="109"/>
      <c r="T209" s="109"/>
      <c r="U209" s="109"/>
      <c r="V209" s="109"/>
      <c r="W209" s="109"/>
      <c r="X209" s="109"/>
      <c r="Y209" s="109"/>
      <c r="Z209" s="109"/>
      <c r="AA209" s="109"/>
      <c r="AB209" s="109"/>
      <c r="AC209" s="109"/>
      <c r="AD209" s="109"/>
      <c r="AE209" s="109"/>
      <c r="AF209" s="109"/>
      <c r="AG209" s="109"/>
      <c r="AH209" s="109"/>
      <c r="AI209" s="109"/>
      <c r="AJ209" s="109"/>
      <c r="AK209" s="109"/>
      <c r="AL209" s="109"/>
      <c r="AM209" s="109"/>
      <c r="AN209" s="109"/>
      <c r="AO209" s="109"/>
      <c r="AP209" s="109"/>
      <c r="AQ209" s="109"/>
      <c r="AR209" s="109"/>
      <c r="AS209" s="109"/>
      <c r="AT209" s="109"/>
      <c r="AU209" s="109"/>
      <c r="AV209" s="109"/>
      <c r="AW209" s="109"/>
      <c r="AX209" s="109"/>
      <c r="AY209" s="109"/>
      <c r="AZ209" s="109"/>
      <c r="BA209" s="109"/>
      <c r="BB209" s="109"/>
      <c r="BC209" s="109"/>
      <c r="BD209" s="109"/>
      <c r="BE209" s="109"/>
      <c r="BF209" s="109"/>
      <c r="BG209" s="109"/>
      <c r="BH209" s="109"/>
      <c r="BI209" s="109"/>
      <c r="BJ209" s="109"/>
      <c r="BK209" s="109"/>
      <c r="BL209" s="109"/>
      <c r="BM209" s="109"/>
      <c r="BN209" s="109"/>
      <c r="BO209" s="109"/>
      <c r="BP209" s="109"/>
      <c r="BQ209" s="109"/>
      <c r="BR209" s="109"/>
      <c r="BS209" s="109"/>
      <c r="BT209" s="109"/>
      <c r="BU209" s="109"/>
      <c r="BV209" s="109"/>
      <c r="BW209" s="109"/>
      <c r="BX209" s="109"/>
      <c r="BY209" s="109"/>
      <c r="BZ209" s="109"/>
      <c r="CA209" s="109"/>
      <c r="CB209" s="109"/>
      <c r="CC209" s="109"/>
      <c r="CD209" s="109"/>
      <c r="CE209" s="109"/>
      <c r="CF209" s="109"/>
      <c r="CG209" s="109"/>
      <c r="CH209" s="109"/>
      <c r="CI209" s="109"/>
      <c r="CJ209" s="109"/>
      <c r="CK209" s="109"/>
      <c r="CL209" s="109"/>
      <c r="CM209" s="109"/>
      <c r="CN209" s="109"/>
      <c r="CO209" s="109"/>
      <c r="CP209" s="109"/>
      <c r="CQ209" s="109"/>
      <c r="CR209" s="109"/>
      <c r="CS209" s="109"/>
      <c r="CT209" s="109"/>
      <c r="CU209" s="109"/>
      <c r="CV209" s="109"/>
      <c r="CW209" s="109"/>
      <c r="CX209" s="109"/>
      <c r="CY209" s="109"/>
      <c r="CZ209" s="109"/>
      <c r="DA209" s="109"/>
      <c r="DB209" s="109"/>
      <c r="DC209" s="109"/>
      <c r="DD209" s="109"/>
      <c r="DE209" s="109"/>
      <c r="DF209" s="109"/>
      <c r="DG209" s="109"/>
      <c r="DH209" s="109"/>
      <c r="DI209" s="109"/>
      <c r="DJ209" s="109"/>
      <c r="DK209" s="109"/>
      <c r="DL209" s="109"/>
      <c r="DM209" s="109"/>
      <c r="DN209" s="109"/>
      <c r="DO209" s="109"/>
      <c r="DP209" s="109"/>
      <c r="DQ209" s="109"/>
      <c r="DR209" s="109"/>
      <c r="DS209" s="109"/>
      <c r="DT209" s="109"/>
      <c r="DU209" s="109"/>
      <c r="DV209" s="109"/>
      <c r="DW209" s="109"/>
      <c r="DX209" s="109"/>
      <c r="DY209" s="109"/>
      <c r="DZ209" s="109"/>
      <c r="EA209" s="109"/>
      <c r="EB209" s="109"/>
      <c r="EC209" s="109"/>
      <c r="ED209" s="109"/>
      <c r="EE209" s="109"/>
      <c r="EF209" s="109"/>
      <c r="EG209" s="109"/>
      <c r="EH209" s="109"/>
      <c r="EI209" s="109"/>
      <c r="EJ209" s="109"/>
      <c r="EK209" s="109"/>
      <c r="EL209" s="109"/>
      <c r="EM209" s="109"/>
      <c r="EN209" s="109"/>
      <c r="EO209" s="109"/>
      <c r="EP209" s="109"/>
      <c r="EQ209" s="109"/>
      <c r="ER209" s="109"/>
      <c r="ES209" s="109"/>
      <c r="ET209" s="109"/>
      <c r="EU209" s="109"/>
      <c r="EV209" s="109"/>
      <c r="EW209" s="109"/>
      <c r="EX209" s="109"/>
      <c r="EY209" s="109"/>
      <c r="EZ209" s="109"/>
      <c r="FA209" s="109"/>
      <c r="FB209" s="109"/>
    </row>
    <row r="210" spans="2:158" s="230" customFormat="1" x14ac:dyDescent="0.2">
      <c r="B210" s="231"/>
      <c r="J210" s="109"/>
      <c r="K210" s="109"/>
      <c r="L210" s="109"/>
      <c r="M210" s="109"/>
      <c r="N210" s="109"/>
      <c r="O210" s="109"/>
      <c r="P210" s="109"/>
      <c r="Q210" s="109"/>
      <c r="R210" s="109"/>
      <c r="S210" s="109"/>
      <c r="T210" s="109"/>
      <c r="U210" s="109"/>
      <c r="V210" s="109"/>
      <c r="W210" s="109"/>
      <c r="X210" s="109"/>
      <c r="Y210" s="109"/>
      <c r="Z210" s="109"/>
      <c r="AA210" s="109"/>
      <c r="AB210" s="109"/>
      <c r="AC210" s="109"/>
      <c r="AD210" s="109"/>
      <c r="AE210" s="109"/>
      <c r="AF210" s="109"/>
      <c r="AG210" s="109"/>
      <c r="AH210" s="109"/>
      <c r="AI210" s="109"/>
      <c r="AJ210" s="109"/>
      <c r="AK210" s="109"/>
      <c r="AL210" s="109"/>
      <c r="AM210" s="109"/>
      <c r="AN210" s="109"/>
      <c r="AO210" s="109"/>
      <c r="AP210" s="109"/>
      <c r="AQ210" s="109"/>
      <c r="AR210" s="109"/>
      <c r="AS210" s="109"/>
      <c r="AT210" s="109"/>
      <c r="AU210" s="109"/>
      <c r="AV210" s="109"/>
      <c r="AW210" s="109"/>
      <c r="AX210" s="109"/>
      <c r="AY210" s="109"/>
      <c r="AZ210" s="109"/>
      <c r="BA210" s="109"/>
      <c r="BB210" s="109"/>
      <c r="BC210" s="109"/>
      <c r="BD210" s="109"/>
      <c r="BE210" s="109"/>
      <c r="BF210" s="109"/>
      <c r="BG210" s="109"/>
      <c r="BH210" s="109"/>
      <c r="BI210" s="109"/>
      <c r="BJ210" s="109"/>
      <c r="BK210" s="109"/>
      <c r="BL210" s="109"/>
      <c r="BM210" s="109"/>
      <c r="BN210" s="109"/>
      <c r="BO210" s="109"/>
      <c r="BP210" s="109"/>
      <c r="BQ210" s="109"/>
      <c r="BR210" s="109"/>
      <c r="BS210" s="109"/>
      <c r="BT210" s="109"/>
      <c r="BU210" s="109"/>
      <c r="BV210" s="109"/>
      <c r="BW210" s="109"/>
      <c r="BX210" s="109"/>
      <c r="BY210" s="109"/>
      <c r="BZ210" s="109"/>
      <c r="CA210" s="109"/>
      <c r="CB210" s="109"/>
      <c r="CC210" s="109"/>
      <c r="CD210" s="109"/>
      <c r="CE210" s="109"/>
      <c r="CF210" s="109"/>
      <c r="CG210" s="109"/>
      <c r="CH210" s="109"/>
      <c r="CI210" s="109"/>
      <c r="CJ210" s="109"/>
      <c r="CK210" s="109"/>
      <c r="CL210" s="109"/>
      <c r="CM210" s="109"/>
      <c r="CN210" s="109"/>
      <c r="CO210" s="109"/>
      <c r="CP210" s="109"/>
      <c r="CQ210" s="109"/>
      <c r="CR210" s="109"/>
      <c r="CS210" s="109"/>
      <c r="CT210" s="109"/>
      <c r="CU210" s="109"/>
      <c r="CV210" s="109"/>
      <c r="CW210" s="109"/>
      <c r="CX210" s="109"/>
      <c r="CY210" s="109"/>
      <c r="CZ210" s="109"/>
      <c r="DA210" s="109"/>
      <c r="DB210" s="109"/>
      <c r="DC210" s="109"/>
      <c r="DD210" s="109"/>
      <c r="DE210" s="109"/>
      <c r="DF210" s="109"/>
      <c r="DG210" s="109"/>
      <c r="DH210" s="109"/>
      <c r="DI210" s="109"/>
      <c r="DJ210" s="109"/>
      <c r="DK210" s="109"/>
      <c r="DL210" s="109"/>
      <c r="DM210" s="109"/>
      <c r="DN210" s="109"/>
      <c r="DO210" s="109"/>
      <c r="DP210" s="109"/>
      <c r="DQ210" s="109"/>
      <c r="DR210" s="109"/>
      <c r="DS210" s="109"/>
      <c r="DT210" s="109"/>
      <c r="DU210" s="109"/>
      <c r="DV210" s="109"/>
      <c r="DW210" s="109"/>
      <c r="DX210" s="109"/>
      <c r="DY210" s="109"/>
      <c r="DZ210" s="109"/>
      <c r="EA210" s="109"/>
      <c r="EB210" s="109"/>
      <c r="EC210" s="109"/>
      <c r="ED210" s="109"/>
      <c r="EE210" s="109"/>
      <c r="EF210" s="109"/>
      <c r="EG210" s="109"/>
      <c r="EH210" s="109"/>
      <c r="EI210" s="109"/>
      <c r="EJ210" s="109"/>
      <c r="EK210" s="109"/>
      <c r="EL210" s="109"/>
      <c r="EM210" s="109"/>
      <c r="EN210" s="109"/>
      <c r="EO210" s="109"/>
      <c r="EP210" s="109"/>
      <c r="EQ210" s="109"/>
      <c r="ER210" s="109"/>
      <c r="ES210" s="109"/>
      <c r="ET210" s="109"/>
      <c r="EU210" s="109"/>
      <c r="EV210" s="109"/>
      <c r="EW210" s="109"/>
      <c r="EX210" s="109"/>
      <c r="EY210" s="109"/>
      <c r="EZ210" s="109"/>
      <c r="FA210" s="109"/>
      <c r="FB210" s="109"/>
    </row>
    <row r="211" spans="2:158" s="230" customFormat="1" x14ac:dyDescent="0.2">
      <c r="B211" s="231"/>
      <c r="J211" s="109"/>
      <c r="K211" s="109"/>
      <c r="L211" s="109"/>
      <c r="M211" s="109"/>
      <c r="N211" s="109"/>
      <c r="O211" s="109"/>
      <c r="P211" s="109"/>
      <c r="Q211" s="109"/>
      <c r="R211" s="109"/>
      <c r="S211" s="109"/>
      <c r="T211" s="109"/>
      <c r="U211" s="109"/>
      <c r="V211" s="109"/>
      <c r="W211" s="109"/>
      <c r="X211" s="109"/>
      <c r="Y211" s="109"/>
      <c r="Z211" s="109"/>
      <c r="AA211" s="109"/>
      <c r="AB211" s="109"/>
      <c r="AC211" s="109"/>
      <c r="AD211" s="109"/>
      <c r="AE211" s="109"/>
      <c r="AF211" s="109"/>
      <c r="AG211" s="109"/>
      <c r="AH211" s="109"/>
      <c r="AI211" s="109"/>
      <c r="AJ211" s="109"/>
      <c r="AK211" s="109"/>
      <c r="AL211" s="109"/>
      <c r="AM211" s="109"/>
      <c r="AN211" s="109"/>
      <c r="AO211" s="109"/>
      <c r="AP211" s="109"/>
      <c r="AQ211" s="109"/>
      <c r="AR211" s="109"/>
      <c r="AS211" s="109"/>
      <c r="AT211" s="109"/>
      <c r="AU211" s="109"/>
      <c r="AV211" s="109"/>
      <c r="AW211" s="109"/>
      <c r="AX211" s="109"/>
      <c r="AY211" s="109"/>
      <c r="AZ211" s="109"/>
      <c r="BA211" s="109"/>
      <c r="BB211" s="109"/>
      <c r="BC211" s="109"/>
      <c r="BD211" s="109"/>
      <c r="BE211" s="109"/>
      <c r="BF211" s="109"/>
      <c r="BG211" s="109"/>
      <c r="BH211" s="109"/>
      <c r="BI211" s="109"/>
      <c r="BJ211" s="109"/>
      <c r="BK211" s="109"/>
      <c r="BL211" s="109"/>
      <c r="BM211" s="109"/>
      <c r="BN211" s="109"/>
      <c r="BO211" s="109"/>
      <c r="BP211" s="109"/>
      <c r="BQ211" s="109"/>
      <c r="BR211" s="109"/>
      <c r="BS211" s="109"/>
      <c r="BT211" s="109"/>
      <c r="BU211" s="109"/>
      <c r="BV211" s="109"/>
      <c r="BW211" s="109"/>
      <c r="BX211" s="109"/>
      <c r="BY211" s="109"/>
      <c r="BZ211" s="109"/>
      <c r="CA211" s="109"/>
      <c r="CB211" s="109"/>
      <c r="CC211" s="109"/>
      <c r="CD211" s="109"/>
      <c r="CE211" s="109"/>
      <c r="CF211" s="109"/>
      <c r="CG211" s="109"/>
      <c r="CH211" s="109"/>
      <c r="CI211" s="109"/>
      <c r="CJ211" s="109"/>
      <c r="CK211" s="109"/>
      <c r="CL211" s="109"/>
      <c r="CM211" s="109"/>
      <c r="CN211" s="109"/>
      <c r="CO211" s="109"/>
      <c r="CP211" s="109"/>
      <c r="CQ211" s="109"/>
      <c r="CR211" s="109"/>
      <c r="CS211" s="109"/>
      <c r="CT211" s="109"/>
      <c r="CU211" s="109"/>
      <c r="CV211" s="109"/>
      <c r="CW211" s="109"/>
      <c r="CX211" s="109"/>
      <c r="CY211" s="109"/>
      <c r="CZ211" s="109"/>
      <c r="DA211" s="109"/>
      <c r="DB211" s="109"/>
      <c r="DC211" s="109"/>
      <c r="DD211" s="109"/>
      <c r="DE211" s="109"/>
      <c r="DF211" s="109"/>
      <c r="DG211" s="109"/>
      <c r="DH211" s="109"/>
      <c r="DI211" s="109"/>
      <c r="DJ211" s="109"/>
      <c r="DK211" s="109"/>
      <c r="DL211" s="109"/>
      <c r="DM211" s="109"/>
      <c r="DN211" s="109"/>
      <c r="DO211" s="109"/>
      <c r="DP211" s="109"/>
      <c r="DQ211" s="109"/>
      <c r="DR211" s="109"/>
      <c r="DS211" s="109"/>
      <c r="DT211" s="109"/>
      <c r="DU211" s="109"/>
      <c r="DV211" s="109"/>
      <c r="DW211" s="109"/>
      <c r="DX211" s="109"/>
      <c r="DY211" s="109"/>
      <c r="DZ211" s="109"/>
      <c r="EA211" s="109"/>
      <c r="EB211" s="109"/>
      <c r="EC211" s="109"/>
      <c r="ED211" s="109"/>
      <c r="EE211" s="109"/>
      <c r="EF211" s="109"/>
      <c r="EG211" s="109"/>
      <c r="EH211" s="109"/>
      <c r="EI211" s="109"/>
      <c r="EJ211" s="109"/>
      <c r="EK211" s="109"/>
      <c r="EL211" s="109"/>
      <c r="EM211" s="109"/>
      <c r="EN211" s="109"/>
      <c r="EO211" s="109"/>
      <c r="EP211" s="109"/>
      <c r="EQ211" s="109"/>
      <c r="ER211" s="109"/>
      <c r="ES211" s="109"/>
      <c r="ET211" s="109"/>
      <c r="EU211" s="109"/>
      <c r="EV211" s="109"/>
      <c r="EW211" s="109"/>
      <c r="EX211" s="109"/>
      <c r="EY211" s="109"/>
      <c r="EZ211" s="109"/>
      <c r="FA211" s="109"/>
      <c r="FB211" s="109"/>
    </row>
    <row r="212" spans="2:158" s="230" customFormat="1" x14ac:dyDescent="0.2">
      <c r="B212" s="231"/>
      <c r="J212" s="109"/>
      <c r="K212" s="109"/>
      <c r="L212" s="109"/>
      <c r="M212" s="109"/>
      <c r="N212" s="109"/>
      <c r="O212" s="109"/>
      <c r="P212" s="109"/>
      <c r="Q212" s="109"/>
      <c r="R212" s="109"/>
      <c r="S212" s="109"/>
      <c r="T212" s="109"/>
      <c r="U212" s="109"/>
      <c r="V212" s="109"/>
      <c r="W212" s="109"/>
      <c r="X212" s="109"/>
      <c r="Y212" s="109"/>
      <c r="Z212" s="109"/>
      <c r="AA212" s="109"/>
      <c r="AB212" s="109"/>
      <c r="AC212" s="109"/>
      <c r="AD212" s="109"/>
      <c r="AE212" s="109"/>
      <c r="AF212" s="109"/>
      <c r="AG212" s="109"/>
      <c r="AH212" s="109"/>
      <c r="AI212" s="109"/>
      <c r="AJ212" s="109"/>
      <c r="AK212" s="109"/>
      <c r="AL212" s="109"/>
      <c r="AM212" s="109"/>
      <c r="AN212" s="109"/>
      <c r="AO212" s="109"/>
      <c r="AP212" s="109"/>
      <c r="AQ212" s="109"/>
      <c r="AR212" s="109"/>
      <c r="AS212" s="109"/>
      <c r="AT212" s="109"/>
      <c r="AU212" s="109"/>
      <c r="AV212" s="109"/>
      <c r="AW212" s="109"/>
      <c r="AX212" s="109"/>
      <c r="AY212" s="109"/>
      <c r="AZ212" s="109"/>
      <c r="BA212" s="109"/>
      <c r="BB212" s="109"/>
      <c r="BC212" s="109"/>
      <c r="BD212" s="109"/>
      <c r="BE212" s="109"/>
      <c r="BF212" s="109"/>
      <c r="BG212" s="109"/>
      <c r="BH212" s="109"/>
      <c r="BI212" s="109"/>
      <c r="BJ212" s="109"/>
      <c r="BK212" s="109"/>
      <c r="BL212" s="109"/>
      <c r="BM212" s="109"/>
      <c r="BN212" s="109"/>
      <c r="BO212" s="109"/>
      <c r="BP212" s="109"/>
      <c r="BQ212" s="109"/>
      <c r="BR212" s="109"/>
      <c r="BS212" s="109"/>
      <c r="BT212" s="109"/>
      <c r="BU212" s="109"/>
      <c r="BV212" s="109"/>
      <c r="BW212" s="109"/>
      <c r="BX212" s="109"/>
      <c r="BY212" s="109"/>
      <c r="BZ212" s="109"/>
      <c r="CA212" s="109"/>
      <c r="CB212" s="109"/>
      <c r="CC212" s="109"/>
      <c r="CD212" s="109"/>
      <c r="CE212" s="109"/>
      <c r="CF212" s="109"/>
      <c r="CG212" s="109"/>
      <c r="CH212" s="109"/>
      <c r="CI212" s="109"/>
      <c r="CJ212" s="109"/>
      <c r="CK212" s="109"/>
      <c r="CL212" s="109"/>
      <c r="CM212" s="109"/>
      <c r="CN212" s="109"/>
      <c r="CO212" s="109"/>
      <c r="CP212" s="109"/>
      <c r="CQ212" s="109"/>
      <c r="CR212" s="109"/>
      <c r="CS212" s="109"/>
      <c r="CT212" s="109"/>
      <c r="CU212" s="109"/>
      <c r="CV212" s="109"/>
      <c r="CW212" s="109"/>
      <c r="CX212" s="109"/>
      <c r="CY212" s="109"/>
      <c r="CZ212" s="109"/>
      <c r="DA212" s="109"/>
      <c r="DB212" s="109"/>
      <c r="DC212" s="109"/>
      <c r="DD212" s="109"/>
      <c r="DE212" s="109"/>
      <c r="DF212" s="109"/>
      <c r="DG212" s="109"/>
      <c r="DH212" s="109"/>
      <c r="DI212" s="109"/>
      <c r="DJ212" s="109"/>
      <c r="DK212" s="109"/>
      <c r="DL212" s="109"/>
      <c r="DM212" s="109"/>
      <c r="DN212" s="109"/>
      <c r="DO212" s="109"/>
      <c r="DP212" s="109"/>
      <c r="DQ212" s="109"/>
      <c r="DR212" s="109"/>
      <c r="DS212" s="109"/>
      <c r="DT212" s="109"/>
      <c r="DU212" s="109"/>
      <c r="DV212" s="109"/>
      <c r="DW212" s="109"/>
      <c r="DX212" s="109"/>
      <c r="DY212" s="109"/>
      <c r="DZ212" s="109"/>
      <c r="EA212" s="109"/>
      <c r="EB212" s="109"/>
      <c r="EC212" s="109"/>
      <c r="ED212" s="109"/>
      <c r="EE212" s="109"/>
      <c r="EF212" s="109"/>
      <c r="EG212" s="109"/>
      <c r="EH212" s="109"/>
      <c r="EI212" s="109"/>
      <c r="EJ212" s="109"/>
      <c r="EK212" s="109"/>
      <c r="EL212" s="109"/>
      <c r="EM212" s="109"/>
      <c r="EN212" s="109"/>
      <c r="EO212" s="109"/>
      <c r="EP212" s="109"/>
      <c r="EQ212" s="109"/>
      <c r="ER212" s="109"/>
      <c r="ES212" s="109"/>
      <c r="ET212" s="109"/>
      <c r="EU212" s="109"/>
      <c r="EV212" s="109"/>
      <c r="EW212" s="109"/>
      <c r="EX212" s="109"/>
      <c r="EY212" s="109"/>
      <c r="EZ212" s="109"/>
      <c r="FA212" s="109"/>
      <c r="FB212" s="109"/>
    </row>
    <row r="213" spans="2:158" s="230" customFormat="1" x14ac:dyDescent="0.2">
      <c r="B213" s="231"/>
      <c r="J213" s="109"/>
      <c r="K213" s="109"/>
      <c r="L213" s="109"/>
      <c r="M213" s="109"/>
      <c r="N213" s="109"/>
      <c r="O213" s="109"/>
      <c r="P213" s="109"/>
      <c r="Q213" s="109"/>
      <c r="R213" s="109"/>
      <c r="S213" s="109"/>
      <c r="T213" s="109"/>
      <c r="U213" s="109"/>
      <c r="V213" s="109"/>
      <c r="W213" s="109"/>
      <c r="X213" s="109"/>
      <c r="Y213" s="109"/>
      <c r="Z213" s="109"/>
      <c r="AA213" s="109"/>
      <c r="AB213" s="109"/>
      <c r="AC213" s="109"/>
      <c r="AD213" s="109"/>
      <c r="AE213" s="109"/>
      <c r="AF213" s="109"/>
      <c r="AG213" s="109"/>
      <c r="AH213" s="109"/>
      <c r="AI213" s="109"/>
      <c r="AJ213" s="109"/>
      <c r="AK213" s="109"/>
      <c r="AL213" s="109"/>
      <c r="AM213" s="109"/>
      <c r="AN213" s="109"/>
      <c r="AO213" s="109"/>
      <c r="AP213" s="109"/>
      <c r="AQ213" s="109"/>
      <c r="AR213" s="109"/>
      <c r="AS213" s="109"/>
      <c r="AT213" s="109"/>
      <c r="AU213" s="109"/>
      <c r="AV213" s="109"/>
      <c r="AW213" s="109"/>
      <c r="AX213" s="109"/>
      <c r="AY213" s="109"/>
      <c r="AZ213" s="109"/>
      <c r="BA213" s="109"/>
      <c r="BB213" s="109"/>
      <c r="BC213" s="109"/>
      <c r="BD213" s="109"/>
      <c r="BE213" s="109"/>
      <c r="BF213" s="109"/>
      <c r="BG213" s="109"/>
      <c r="BH213" s="109"/>
      <c r="BI213" s="109"/>
      <c r="BJ213" s="109"/>
      <c r="BK213" s="109"/>
      <c r="BL213" s="109"/>
      <c r="BM213" s="109"/>
      <c r="BN213" s="109"/>
      <c r="BO213" s="109"/>
      <c r="BP213" s="109"/>
      <c r="BQ213" s="109"/>
      <c r="BR213" s="109"/>
      <c r="BS213" s="109"/>
      <c r="BT213" s="109"/>
      <c r="BU213" s="109"/>
      <c r="BV213" s="109"/>
      <c r="BW213" s="109"/>
      <c r="BX213" s="109"/>
      <c r="BY213" s="109"/>
      <c r="BZ213" s="109"/>
      <c r="CA213" s="109"/>
      <c r="CB213" s="109"/>
      <c r="CC213" s="109"/>
      <c r="CD213" s="109"/>
      <c r="CE213" s="109"/>
      <c r="CF213" s="109"/>
      <c r="CG213" s="109"/>
      <c r="CH213" s="109"/>
      <c r="CI213" s="109"/>
      <c r="CJ213" s="109"/>
      <c r="CK213" s="109"/>
      <c r="CL213" s="109"/>
      <c r="CM213" s="109"/>
      <c r="CN213" s="109"/>
      <c r="CO213" s="109"/>
      <c r="CP213" s="109"/>
      <c r="CQ213" s="109"/>
      <c r="CR213" s="109"/>
      <c r="CS213" s="109"/>
      <c r="CT213" s="109"/>
      <c r="CU213" s="109"/>
      <c r="CV213" s="109"/>
      <c r="CW213" s="109"/>
      <c r="CX213" s="109"/>
      <c r="CY213" s="109"/>
      <c r="CZ213" s="109"/>
      <c r="DA213" s="109"/>
      <c r="DB213" s="109"/>
      <c r="DC213" s="109"/>
      <c r="DD213" s="109"/>
      <c r="DE213" s="109"/>
      <c r="DF213" s="109"/>
      <c r="DG213" s="109"/>
      <c r="DH213" s="109"/>
      <c r="DI213" s="109"/>
      <c r="DJ213" s="109"/>
      <c r="DK213" s="109"/>
      <c r="DL213" s="109"/>
      <c r="DM213" s="109"/>
      <c r="DN213" s="109"/>
      <c r="DO213" s="109"/>
      <c r="DP213" s="109"/>
      <c r="DQ213" s="109"/>
      <c r="DR213" s="109"/>
      <c r="DS213" s="109"/>
      <c r="DT213" s="109"/>
      <c r="DU213" s="109"/>
      <c r="DV213" s="109"/>
      <c r="DW213" s="109"/>
      <c r="DX213" s="109"/>
      <c r="DY213" s="109"/>
      <c r="DZ213" s="109"/>
      <c r="EA213" s="109"/>
      <c r="EB213" s="109"/>
      <c r="EC213" s="109"/>
      <c r="ED213" s="109"/>
      <c r="EE213" s="109"/>
      <c r="EF213" s="109"/>
      <c r="EG213" s="109"/>
      <c r="EH213" s="109"/>
      <c r="EI213" s="109"/>
      <c r="EJ213" s="109"/>
      <c r="EK213" s="109"/>
      <c r="EL213" s="109"/>
      <c r="EM213" s="109"/>
      <c r="EN213" s="109"/>
      <c r="EO213" s="109"/>
      <c r="EP213" s="109"/>
      <c r="EQ213" s="109"/>
      <c r="ER213" s="109"/>
      <c r="ES213" s="109"/>
      <c r="ET213" s="109"/>
      <c r="EU213" s="109"/>
      <c r="EV213" s="109"/>
      <c r="EW213" s="109"/>
      <c r="EX213" s="109"/>
      <c r="EY213" s="109"/>
      <c r="EZ213" s="109"/>
      <c r="FA213" s="109"/>
      <c r="FB213" s="109"/>
    </row>
    <row r="214" spans="2:158" s="230" customFormat="1" x14ac:dyDescent="0.2">
      <c r="B214" s="231"/>
      <c r="J214" s="109"/>
      <c r="K214" s="109"/>
      <c r="L214" s="109"/>
      <c r="M214" s="109"/>
      <c r="N214" s="109"/>
      <c r="O214" s="109"/>
      <c r="P214" s="109"/>
      <c r="Q214" s="109"/>
      <c r="R214" s="109"/>
      <c r="S214" s="109"/>
      <c r="T214" s="109"/>
      <c r="U214" s="109"/>
      <c r="V214" s="109"/>
      <c r="W214" s="109"/>
      <c r="X214" s="109"/>
      <c r="Y214" s="109"/>
      <c r="Z214" s="109"/>
      <c r="AA214" s="109"/>
      <c r="AB214" s="109"/>
      <c r="AC214" s="109"/>
      <c r="AD214" s="109"/>
      <c r="AE214" s="109"/>
      <c r="AF214" s="109"/>
      <c r="AG214" s="109"/>
      <c r="AH214" s="109"/>
      <c r="AI214" s="109"/>
      <c r="AJ214" s="109"/>
      <c r="AK214" s="109"/>
      <c r="AL214" s="109"/>
      <c r="AM214" s="109"/>
      <c r="AN214" s="109"/>
      <c r="AO214" s="109"/>
      <c r="AP214" s="109"/>
      <c r="AQ214" s="109"/>
      <c r="AR214" s="109"/>
      <c r="AS214" s="109"/>
      <c r="AT214" s="109"/>
      <c r="AU214" s="109"/>
      <c r="AV214" s="109"/>
      <c r="AW214" s="109"/>
      <c r="AX214" s="109"/>
      <c r="AY214" s="109"/>
      <c r="AZ214" s="109"/>
      <c r="BA214" s="109"/>
      <c r="BB214" s="109"/>
      <c r="BC214" s="109"/>
      <c r="BD214" s="109"/>
      <c r="BE214" s="109"/>
      <c r="BF214" s="109"/>
      <c r="BG214" s="109"/>
      <c r="BH214" s="109"/>
      <c r="BI214" s="109"/>
      <c r="BJ214" s="109"/>
      <c r="BK214" s="109"/>
      <c r="BL214" s="109"/>
      <c r="BM214" s="109"/>
      <c r="BN214" s="109"/>
      <c r="BO214" s="109"/>
      <c r="BP214" s="109"/>
      <c r="BQ214" s="109"/>
      <c r="BR214" s="109"/>
      <c r="BS214" s="109"/>
      <c r="BT214" s="109"/>
      <c r="BU214" s="109"/>
      <c r="BV214" s="109"/>
      <c r="BW214" s="109"/>
      <c r="BX214" s="109"/>
      <c r="BY214" s="109"/>
      <c r="BZ214" s="109"/>
      <c r="CA214" s="109"/>
      <c r="CB214" s="109"/>
      <c r="CC214" s="109"/>
      <c r="CD214" s="109"/>
      <c r="CE214" s="109"/>
      <c r="CF214" s="109"/>
      <c r="CG214" s="109"/>
      <c r="CH214" s="109"/>
      <c r="CI214" s="109"/>
      <c r="CJ214" s="109"/>
      <c r="CK214" s="109"/>
      <c r="CL214" s="109"/>
      <c r="CM214" s="109"/>
      <c r="CN214" s="109"/>
      <c r="CO214" s="109"/>
      <c r="CP214" s="109"/>
      <c r="CQ214" s="109"/>
      <c r="CR214" s="109"/>
      <c r="CS214" s="109"/>
      <c r="CT214" s="109"/>
      <c r="CU214" s="109"/>
      <c r="CV214" s="109"/>
      <c r="CW214" s="109"/>
      <c r="CX214" s="109"/>
      <c r="CY214" s="109"/>
      <c r="CZ214" s="109"/>
      <c r="DA214" s="109"/>
      <c r="DB214" s="109"/>
      <c r="DC214" s="109"/>
      <c r="DD214" s="109"/>
      <c r="DE214" s="109"/>
      <c r="DF214" s="109"/>
      <c r="DG214" s="109"/>
      <c r="DH214" s="109"/>
      <c r="DI214" s="109"/>
      <c r="DJ214" s="109"/>
      <c r="DK214" s="109"/>
      <c r="DL214" s="109"/>
      <c r="DM214" s="109"/>
      <c r="DN214" s="109"/>
      <c r="DO214" s="109"/>
      <c r="DP214" s="109"/>
      <c r="DQ214" s="109"/>
      <c r="DR214" s="109"/>
      <c r="DS214" s="109"/>
      <c r="DT214" s="109"/>
      <c r="DU214" s="109"/>
      <c r="DV214" s="109"/>
      <c r="DW214" s="109"/>
      <c r="DX214" s="109"/>
      <c r="DY214" s="109"/>
      <c r="DZ214" s="109"/>
      <c r="EA214" s="109"/>
      <c r="EB214" s="109"/>
      <c r="EC214" s="109"/>
      <c r="ED214" s="109"/>
      <c r="EE214" s="109"/>
      <c r="EF214" s="109"/>
      <c r="EG214" s="109"/>
      <c r="EH214" s="109"/>
      <c r="EI214" s="109"/>
      <c r="EJ214" s="109"/>
      <c r="EK214" s="109"/>
      <c r="EL214" s="109"/>
      <c r="EM214" s="109"/>
      <c r="EN214" s="109"/>
      <c r="EO214" s="109"/>
      <c r="EP214" s="109"/>
      <c r="EQ214" s="109"/>
      <c r="ER214" s="109"/>
      <c r="ES214" s="109"/>
      <c r="ET214" s="109"/>
      <c r="EU214" s="109"/>
      <c r="EV214" s="109"/>
      <c r="EW214" s="109"/>
      <c r="EX214" s="109"/>
      <c r="EY214" s="109"/>
      <c r="EZ214" s="109"/>
      <c r="FA214" s="109"/>
      <c r="FB214" s="109"/>
    </row>
    <row r="215" spans="2:158" s="230" customFormat="1" x14ac:dyDescent="0.2">
      <c r="B215" s="231"/>
      <c r="J215" s="109"/>
      <c r="K215" s="109"/>
      <c r="L215" s="109"/>
      <c r="M215" s="109"/>
      <c r="N215" s="109"/>
      <c r="O215" s="109"/>
      <c r="P215" s="109"/>
      <c r="Q215" s="109"/>
      <c r="R215" s="109"/>
      <c r="S215" s="109"/>
      <c r="T215" s="109"/>
      <c r="U215" s="109"/>
      <c r="V215" s="109"/>
      <c r="W215" s="109"/>
      <c r="X215" s="109"/>
      <c r="Y215" s="109"/>
      <c r="Z215" s="109"/>
      <c r="AA215" s="109"/>
      <c r="AB215" s="109"/>
      <c r="AC215" s="109"/>
      <c r="AD215" s="109"/>
      <c r="AE215" s="109"/>
      <c r="AF215" s="109"/>
      <c r="AG215" s="109"/>
      <c r="AH215" s="109"/>
      <c r="AI215" s="109"/>
      <c r="AJ215" s="109"/>
      <c r="AK215" s="109"/>
      <c r="AL215" s="109"/>
      <c r="AM215" s="109"/>
      <c r="AN215" s="109"/>
      <c r="AO215" s="109"/>
      <c r="AP215" s="109"/>
      <c r="AQ215" s="109"/>
      <c r="AR215" s="109"/>
      <c r="AS215" s="109"/>
      <c r="AT215" s="109"/>
      <c r="AU215" s="109"/>
      <c r="AV215" s="109"/>
      <c r="AW215" s="109"/>
      <c r="AX215" s="109"/>
      <c r="AY215" s="109"/>
      <c r="AZ215" s="109"/>
      <c r="BA215" s="109"/>
      <c r="BB215" s="109"/>
      <c r="BC215" s="109"/>
      <c r="BD215" s="109"/>
      <c r="BE215" s="109"/>
      <c r="BF215" s="109"/>
      <c r="BG215" s="109"/>
      <c r="BH215" s="109"/>
      <c r="BI215" s="109"/>
      <c r="BJ215" s="109"/>
      <c r="BK215" s="109"/>
      <c r="BL215" s="109"/>
      <c r="BM215" s="109"/>
      <c r="BN215" s="109"/>
      <c r="BO215" s="109"/>
      <c r="BP215" s="109"/>
      <c r="BQ215" s="109"/>
      <c r="BR215" s="109"/>
      <c r="BS215" s="109"/>
      <c r="BT215" s="109"/>
      <c r="BU215" s="109"/>
      <c r="BV215" s="109"/>
      <c r="BW215" s="109"/>
      <c r="BX215" s="109"/>
      <c r="BY215" s="109"/>
      <c r="BZ215" s="109"/>
      <c r="CA215" s="109"/>
      <c r="CB215" s="109"/>
      <c r="CC215" s="109"/>
      <c r="CD215" s="109"/>
      <c r="CE215" s="109"/>
      <c r="CF215" s="109"/>
      <c r="CG215" s="109"/>
      <c r="CH215" s="109"/>
      <c r="CI215" s="109"/>
      <c r="CJ215" s="109"/>
      <c r="CK215" s="109"/>
      <c r="CL215" s="109"/>
      <c r="CM215" s="109"/>
      <c r="CN215" s="109"/>
      <c r="CO215" s="109"/>
      <c r="CP215" s="109"/>
      <c r="CQ215" s="109"/>
      <c r="CR215" s="109"/>
      <c r="CS215" s="109"/>
      <c r="CT215" s="109"/>
      <c r="CU215" s="109"/>
      <c r="CV215" s="109"/>
      <c r="CW215" s="109"/>
      <c r="CX215" s="109"/>
      <c r="CY215" s="109"/>
      <c r="CZ215" s="109"/>
      <c r="DA215" s="109"/>
      <c r="DB215" s="109"/>
      <c r="DC215" s="109"/>
      <c r="DD215" s="109"/>
      <c r="DE215" s="109"/>
      <c r="DF215" s="109"/>
      <c r="DG215" s="109"/>
      <c r="DH215" s="109"/>
      <c r="DI215" s="109"/>
      <c r="DJ215" s="109"/>
      <c r="DK215" s="109"/>
      <c r="DL215" s="109"/>
      <c r="DM215" s="109"/>
      <c r="DN215" s="109"/>
      <c r="DO215" s="109"/>
      <c r="DP215" s="109"/>
      <c r="DQ215" s="109"/>
      <c r="DR215" s="109"/>
      <c r="DS215" s="109"/>
      <c r="DT215" s="109"/>
      <c r="DU215" s="109"/>
      <c r="DV215" s="109"/>
      <c r="DW215" s="109"/>
      <c r="DX215" s="109"/>
      <c r="DY215" s="109"/>
      <c r="DZ215" s="109"/>
      <c r="EA215" s="109"/>
      <c r="EB215" s="109"/>
      <c r="EC215" s="109"/>
      <c r="ED215" s="109"/>
      <c r="EE215" s="109"/>
      <c r="EF215" s="109"/>
      <c r="EG215" s="109"/>
      <c r="EH215" s="109"/>
      <c r="EI215" s="109"/>
      <c r="EJ215" s="109"/>
      <c r="EK215" s="109"/>
      <c r="EL215" s="109"/>
      <c r="EM215" s="109"/>
      <c r="EN215" s="109"/>
      <c r="EO215" s="109"/>
      <c r="EP215" s="109"/>
      <c r="EQ215" s="109"/>
      <c r="ER215" s="109"/>
      <c r="ES215" s="109"/>
      <c r="ET215" s="109"/>
      <c r="EU215" s="109"/>
      <c r="EV215" s="109"/>
      <c r="EW215" s="109"/>
      <c r="EX215" s="109"/>
      <c r="EY215" s="109"/>
      <c r="EZ215" s="109"/>
      <c r="FA215" s="109"/>
      <c r="FB215" s="109"/>
    </row>
    <row r="216" spans="2:158" s="230" customFormat="1" x14ac:dyDescent="0.2">
      <c r="B216" s="231"/>
      <c r="J216" s="109"/>
      <c r="K216" s="109"/>
      <c r="L216" s="109"/>
      <c r="M216" s="109"/>
      <c r="N216" s="109"/>
      <c r="O216" s="109"/>
      <c r="P216" s="109"/>
      <c r="Q216" s="109"/>
      <c r="R216" s="109"/>
      <c r="S216" s="109"/>
      <c r="T216" s="109"/>
      <c r="U216" s="109"/>
      <c r="V216" s="109"/>
      <c r="W216" s="109"/>
      <c r="X216" s="109"/>
      <c r="Y216" s="109"/>
      <c r="Z216" s="109"/>
      <c r="AA216" s="109"/>
      <c r="AB216" s="109"/>
      <c r="AC216" s="109"/>
      <c r="AD216" s="109"/>
      <c r="AE216" s="109"/>
      <c r="AF216" s="109"/>
      <c r="AG216" s="109"/>
      <c r="AH216" s="109"/>
      <c r="AI216" s="109"/>
      <c r="AJ216" s="109"/>
      <c r="AK216" s="109"/>
      <c r="AL216" s="109"/>
      <c r="AM216" s="109"/>
      <c r="AN216" s="109"/>
      <c r="AO216" s="109"/>
      <c r="AP216" s="109"/>
      <c r="AQ216" s="109"/>
      <c r="AR216" s="109"/>
      <c r="AS216" s="109"/>
      <c r="AT216" s="109"/>
      <c r="AU216" s="109"/>
      <c r="AV216" s="109"/>
      <c r="AW216" s="109"/>
      <c r="AX216" s="109"/>
      <c r="AY216" s="109"/>
      <c r="AZ216" s="109"/>
      <c r="BA216" s="109"/>
      <c r="BB216" s="109"/>
      <c r="BC216" s="109"/>
      <c r="BD216" s="109"/>
      <c r="BE216" s="109"/>
      <c r="BF216" s="109"/>
      <c r="BG216" s="109"/>
      <c r="BH216" s="109"/>
      <c r="BI216" s="109"/>
      <c r="BJ216" s="109"/>
      <c r="BK216" s="109"/>
      <c r="BL216" s="109"/>
      <c r="BM216" s="109"/>
      <c r="BN216" s="109"/>
      <c r="BO216" s="109"/>
      <c r="BP216" s="109"/>
      <c r="BQ216" s="109"/>
      <c r="BR216" s="109"/>
      <c r="BS216" s="109"/>
      <c r="BT216" s="109"/>
      <c r="BU216" s="109"/>
      <c r="BV216" s="109"/>
      <c r="BW216" s="109"/>
      <c r="BX216" s="109"/>
      <c r="BY216" s="109"/>
      <c r="BZ216" s="109"/>
      <c r="CA216" s="109"/>
      <c r="CB216" s="109"/>
      <c r="CC216" s="109"/>
      <c r="CD216" s="109"/>
      <c r="CE216" s="109"/>
      <c r="CF216" s="109"/>
      <c r="CG216" s="109"/>
      <c r="CH216" s="109"/>
      <c r="CI216" s="109"/>
      <c r="CJ216" s="109"/>
      <c r="CK216" s="109"/>
      <c r="CL216" s="109"/>
      <c r="CM216" s="109"/>
      <c r="CN216" s="109"/>
      <c r="CO216" s="109"/>
      <c r="CP216" s="109"/>
      <c r="CQ216" s="109"/>
      <c r="CR216" s="109"/>
      <c r="CS216" s="109"/>
      <c r="CT216" s="109"/>
      <c r="CU216" s="109"/>
      <c r="CV216" s="109"/>
      <c r="CW216" s="109"/>
      <c r="CX216" s="109"/>
      <c r="CY216" s="109"/>
      <c r="CZ216" s="109"/>
      <c r="DA216" s="109"/>
      <c r="DB216" s="109"/>
      <c r="DC216" s="109"/>
      <c r="DD216" s="109"/>
      <c r="DE216" s="109"/>
      <c r="DF216" s="109"/>
      <c r="DG216" s="109"/>
      <c r="DH216" s="109"/>
      <c r="DI216" s="109"/>
      <c r="DJ216" s="109"/>
      <c r="DK216" s="109"/>
      <c r="DL216" s="109"/>
      <c r="DM216" s="109"/>
      <c r="DN216" s="109"/>
      <c r="DO216" s="109"/>
      <c r="DP216" s="109"/>
      <c r="DQ216" s="109"/>
      <c r="DR216" s="109"/>
      <c r="DS216" s="109"/>
      <c r="DT216" s="109"/>
      <c r="DU216" s="109"/>
      <c r="DV216" s="109"/>
      <c r="DW216" s="109"/>
      <c r="DX216" s="109"/>
      <c r="DY216" s="109"/>
      <c r="DZ216" s="109"/>
      <c r="EA216" s="109"/>
      <c r="EB216" s="109"/>
      <c r="EC216" s="109"/>
      <c r="ED216" s="109"/>
      <c r="EE216" s="109"/>
      <c r="EF216" s="109"/>
      <c r="EG216" s="109"/>
      <c r="EH216" s="109"/>
      <c r="EI216" s="109"/>
      <c r="EJ216" s="109"/>
      <c r="EK216" s="109"/>
      <c r="EL216" s="109"/>
      <c r="EM216" s="109"/>
      <c r="EN216" s="109"/>
      <c r="EO216" s="109"/>
      <c r="EP216" s="109"/>
      <c r="EQ216" s="109"/>
      <c r="ER216" s="109"/>
      <c r="ES216" s="109"/>
      <c r="ET216" s="109"/>
      <c r="EU216" s="109"/>
      <c r="EV216" s="109"/>
      <c r="EW216" s="109"/>
      <c r="EX216" s="109"/>
      <c r="EY216" s="109"/>
      <c r="EZ216" s="109"/>
      <c r="FA216" s="109"/>
      <c r="FB216" s="109"/>
    </row>
    <row r="217" spans="2:158" s="230" customFormat="1" x14ac:dyDescent="0.2">
      <c r="B217" s="231"/>
      <c r="J217" s="109"/>
      <c r="K217" s="109"/>
      <c r="L217" s="109"/>
      <c r="M217" s="109"/>
      <c r="N217" s="109"/>
      <c r="O217" s="109"/>
      <c r="P217" s="109"/>
      <c r="Q217" s="109"/>
      <c r="R217" s="109"/>
      <c r="S217" s="109"/>
      <c r="T217" s="109"/>
      <c r="U217" s="109"/>
      <c r="V217" s="109"/>
      <c r="W217" s="109"/>
      <c r="X217" s="109"/>
      <c r="Y217" s="109"/>
      <c r="Z217" s="109"/>
      <c r="AA217" s="109"/>
      <c r="AB217" s="109"/>
      <c r="AC217" s="109"/>
      <c r="AD217" s="109"/>
      <c r="AE217" s="109"/>
      <c r="AF217" s="109"/>
      <c r="AG217" s="109"/>
      <c r="AH217" s="109"/>
      <c r="AI217" s="109"/>
      <c r="AJ217" s="109"/>
      <c r="AK217" s="109"/>
      <c r="AL217" s="109"/>
      <c r="AM217" s="109"/>
      <c r="AN217" s="109"/>
      <c r="AO217" s="109"/>
      <c r="AP217" s="109"/>
      <c r="AQ217" s="109"/>
      <c r="AR217" s="109"/>
      <c r="AS217" s="109"/>
      <c r="AT217" s="109"/>
      <c r="AU217" s="109"/>
      <c r="AV217" s="109"/>
      <c r="AW217" s="109"/>
      <c r="AX217" s="109"/>
      <c r="AY217" s="109"/>
      <c r="AZ217" s="109"/>
      <c r="BA217" s="109"/>
      <c r="BB217" s="109"/>
      <c r="BC217" s="109"/>
      <c r="BD217" s="109"/>
      <c r="BE217" s="109"/>
      <c r="BF217" s="109"/>
      <c r="BG217" s="109"/>
      <c r="BH217" s="109"/>
      <c r="BI217" s="109"/>
      <c r="BJ217" s="109"/>
      <c r="BK217" s="109"/>
      <c r="BL217" s="109"/>
      <c r="BM217" s="109"/>
      <c r="BN217" s="109"/>
      <c r="BO217" s="109"/>
      <c r="BP217" s="109"/>
      <c r="BQ217" s="109"/>
      <c r="BR217" s="109"/>
      <c r="BS217" s="109"/>
      <c r="BT217" s="109"/>
      <c r="BU217" s="109"/>
      <c r="BV217" s="109"/>
      <c r="BW217" s="109"/>
      <c r="BX217" s="109"/>
      <c r="BY217" s="109"/>
      <c r="BZ217" s="109"/>
      <c r="CA217" s="109"/>
      <c r="CB217" s="109"/>
      <c r="CC217" s="109"/>
      <c r="CD217" s="109"/>
      <c r="CE217" s="109"/>
      <c r="CF217" s="109"/>
      <c r="CG217" s="109"/>
      <c r="CH217" s="109"/>
      <c r="CI217" s="109"/>
      <c r="CJ217" s="109"/>
      <c r="CK217" s="109"/>
      <c r="CL217" s="109"/>
      <c r="CM217" s="109"/>
      <c r="CN217" s="109"/>
      <c r="CO217" s="109"/>
      <c r="CP217" s="109"/>
      <c r="CQ217" s="109"/>
      <c r="CR217" s="109"/>
      <c r="CS217" s="109"/>
      <c r="CT217" s="109"/>
      <c r="CU217" s="109"/>
      <c r="CV217" s="109"/>
      <c r="CW217" s="109"/>
      <c r="CX217" s="109"/>
      <c r="CY217" s="109"/>
      <c r="CZ217" s="109"/>
      <c r="DA217" s="109"/>
      <c r="DB217" s="109"/>
      <c r="DC217" s="109"/>
      <c r="DD217" s="109"/>
      <c r="DE217" s="109"/>
      <c r="DF217" s="109"/>
      <c r="DG217" s="109"/>
      <c r="DH217" s="109"/>
      <c r="DI217" s="109"/>
      <c r="DJ217" s="109"/>
      <c r="DK217" s="109"/>
      <c r="DL217" s="109"/>
      <c r="DM217" s="109"/>
      <c r="DN217" s="109"/>
      <c r="DO217" s="109"/>
      <c r="DP217" s="109"/>
      <c r="DQ217" s="109"/>
      <c r="DR217" s="109"/>
      <c r="DS217" s="109"/>
      <c r="DT217" s="109"/>
      <c r="DU217" s="109"/>
      <c r="DV217" s="109"/>
      <c r="DW217" s="109"/>
      <c r="DX217" s="109"/>
      <c r="DY217" s="109"/>
      <c r="DZ217" s="109"/>
      <c r="EA217" s="109"/>
      <c r="EB217" s="109"/>
      <c r="EC217" s="109"/>
      <c r="ED217" s="109"/>
      <c r="EE217" s="109"/>
      <c r="EF217" s="109"/>
      <c r="EG217" s="109"/>
      <c r="EH217" s="109"/>
      <c r="EI217" s="109"/>
      <c r="EJ217" s="109"/>
      <c r="EK217" s="109"/>
      <c r="EL217" s="109"/>
      <c r="EM217" s="109"/>
      <c r="EN217" s="109"/>
      <c r="EO217" s="109"/>
      <c r="EP217" s="109"/>
      <c r="EQ217" s="109"/>
      <c r="ER217" s="109"/>
      <c r="ES217" s="109"/>
      <c r="ET217" s="109"/>
      <c r="EU217" s="109"/>
      <c r="EV217" s="109"/>
      <c r="EW217" s="109"/>
      <c r="EX217" s="109"/>
      <c r="EY217" s="109"/>
      <c r="EZ217" s="109"/>
      <c r="FA217" s="109"/>
      <c r="FB217" s="109"/>
    </row>
    <row r="218" spans="2:158" s="230" customFormat="1" x14ac:dyDescent="0.2">
      <c r="B218" s="231"/>
      <c r="J218" s="109"/>
      <c r="K218" s="109"/>
      <c r="L218" s="109"/>
      <c r="M218" s="109"/>
      <c r="N218" s="109"/>
      <c r="O218" s="109"/>
      <c r="P218" s="109"/>
      <c r="Q218" s="109"/>
      <c r="R218" s="109"/>
      <c r="S218" s="109"/>
      <c r="T218" s="109"/>
      <c r="U218" s="109"/>
      <c r="V218" s="109"/>
      <c r="W218" s="109"/>
      <c r="X218" s="109"/>
      <c r="Y218" s="109"/>
      <c r="Z218" s="109"/>
      <c r="AA218" s="109"/>
      <c r="AB218" s="109"/>
      <c r="AC218" s="109"/>
      <c r="AD218" s="109"/>
      <c r="AE218" s="109"/>
      <c r="AF218" s="109"/>
      <c r="AG218" s="109"/>
      <c r="AH218" s="109"/>
      <c r="AI218" s="109"/>
      <c r="AJ218" s="109"/>
      <c r="AK218" s="109"/>
      <c r="AL218" s="109"/>
      <c r="AM218" s="109"/>
      <c r="AN218" s="109"/>
      <c r="AO218" s="109"/>
      <c r="AP218" s="109"/>
      <c r="AQ218" s="109"/>
      <c r="AR218" s="109"/>
      <c r="AS218" s="109"/>
      <c r="AT218" s="109"/>
      <c r="AU218" s="109"/>
      <c r="AV218" s="109"/>
      <c r="AW218" s="109"/>
      <c r="AX218" s="109"/>
      <c r="AY218" s="109"/>
      <c r="AZ218" s="109"/>
      <c r="BA218" s="109"/>
      <c r="BB218" s="109"/>
      <c r="BC218" s="109"/>
      <c r="BD218" s="109"/>
      <c r="BE218" s="109"/>
      <c r="BF218" s="109"/>
      <c r="BG218" s="109"/>
      <c r="BH218" s="109"/>
      <c r="BI218" s="109"/>
      <c r="BJ218" s="109"/>
      <c r="BK218" s="109"/>
      <c r="BL218" s="109"/>
      <c r="BM218" s="109"/>
      <c r="BN218" s="109"/>
      <c r="BO218" s="109"/>
      <c r="BP218" s="109"/>
      <c r="BQ218" s="109"/>
      <c r="BR218" s="109"/>
      <c r="BS218" s="109"/>
      <c r="BT218" s="109"/>
      <c r="BU218" s="109"/>
      <c r="BV218" s="109"/>
      <c r="BW218" s="109"/>
      <c r="BX218" s="109"/>
      <c r="BY218" s="109"/>
      <c r="BZ218" s="109"/>
      <c r="CA218" s="109"/>
      <c r="CB218" s="109"/>
      <c r="CC218" s="109"/>
      <c r="CD218" s="109"/>
      <c r="CE218" s="109"/>
      <c r="CF218" s="109"/>
      <c r="CG218" s="109"/>
      <c r="CH218" s="109"/>
      <c r="CI218" s="109"/>
      <c r="CJ218" s="109"/>
      <c r="CK218" s="109"/>
      <c r="CL218" s="109"/>
      <c r="CM218" s="109"/>
      <c r="CN218" s="109"/>
      <c r="CO218" s="109"/>
      <c r="CP218" s="109"/>
      <c r="CQ218" s="109"/>
      <c r="CR218" s="109"/>
      <c r="CS218" s="109"/>
      <c r="CT218" s="109"/>
      <c r="CU218" s="109"/>
      <c r="CV218" s="109"/>
      <c r="CW218" s="109"/>
      <c r="CX218" s="109"/>
      <c r="CY218" s="109"/>
      <c r="CZ218" s="109"/>
      <c r="DA218" s="109"/>
      <c r="DB218" s="109"/>
      <c r="DC218" s="109"/>
      <c r="DD218" s="109"/>
      <c r="DE218" s="109"/>
      <c r="DF218" s="109"/>
      <c r="DG218" s="109"/>
      <c r="DH218" s="109"/>
      <c r="DI218" s="109"/>
      <c r="DJ218" s="109"/>
      <c r="DK218" s="109"/>
      <c r="DL218" s="109"/>
      <c r="DM218" s="109"/>
      <c r="DN218" s="109"/>
      <c r="DO218" s="109"/>
      <c r="DP218" s="109"/>
      <c r="DQ218" s="109"/>
      <c r="DR218" s="109"/>
      <c r="DS218" s="109"/>
      <c r="DT218" s="109"/>
      <c r="DU218" s="109"/>
      <c r="DV218" s="109"/>
      <c r="DW218" s="109"/>
      <c r="DX218" s="109"/>
      <c r="DY218" s="109"/>
      <c r="DZ218" s="109"/>
      <c r="EA218" s="109"/>
      <c r="EB218" s="109"/>
      <c r="EC218" s="109"/>
      <c r="ED218" s="109"/>
      <c r="EE218" s="109"/>
      <c r="EF218" s="109"/>
      <c r="EG218" s="109"/>
      <c r="EH218" s="109"/>
      <c r="EI218" s="109"/>
      <c r="EJ218" s="109"/>
      <c r="EK218" s="109"/>
      <c r="EL218" s="109"/>
      <c r="EM218" s="109"/>
      <c r="EN218" s="109"/>
      <c r="EO218" s="109"/>
      <c r="EP218" s="109"/>
      <c r="EQ218" s="109"/>
      <c r="ER218" s="109"/>
      <c r="ES218" s="109"/>
      <c r="ET218" s="109"/>
      <c r="EU218" s="109"/>
      <c r="EV218" s="109"/>
      <c r="EW218" s="109"/>
      <c r="EX218" s="109"/>
      <c r="EY218" s="109"/>
      <c r="EZ218" s="109"/>
      <c r="FA218" s="109"/>
      <c r="FB218" s="109"/>
    </row>
    <row r="219" spans="2:158" s="230" customFormat="1" x14ac:dyDescent="0.2">
      <c r="B219" s="231"/>
      <c r="J219" s="109"/>
      <c r="K219" s="109"/>
      <c r="L219" s="109"/>
      <c r="M219" s="109"/>
      <c r="N219" s="109"/>
      <c r="O219" s="109"/>
      <c r="P219" s="109"/>
      <c r="Q219" s="109"/>
      <c r="R219" s="109"/>
      <c r="S219" s="109"/>
      <c r="T219" s="109"/>
      <c r="U219" s="109"/>
      <c r="V219" s="109"/>
      <c r="W219" s="109"/>
      <c r="X219" s="109"/>
      <c r="Y219" s="109"/>
      <c r="Z219" s="109"/>
      <c r="AA219" s="109"/>
      <c r="AB219" s="109"/>
      <c r="AC219" s="109"/>
      <c r="AD219" s="109"/>
      <c r="AE219" s="109"/>
      <c r="AF219" s="109"/>
      <c r="AG219" s="109"/>
      <c r="AH219" s="109"/>
      <c r="AI219" s="109"/>
      <c r="AJ219" s="109"/>
      <c r="AK219" s="109"/>
      <c r="AL219" s="109"/>
      <c r="AM219" s="109"/>
      <c r="AN219" s="109"/>
      <c r="AO219" s="109"/>
      <c r="AP219" s="109"/>
      <c r="AQ219" s="109"/>
      <c r="AR219" s="109"/>
      <c r="AS219" s="109"/>
      <c r="AT219" s="109"/>
      <c r="AU219" s="109"/>
      <c r="AV219" s="109"/>
      <c r="AW219" s="109"/>
      <c r="AX219" s="109"/>
      <c r="AY219" s="109"/>
      <c r="AZ219" s="109"/>
      <c r="BA219" s="109"/>
      <c r="BB219" s="109"/>
      <c r="BC219" s="109"/>
      <c r="BD219" s="109"/>
      <c r="BE219" s="109"/>
      <c r="BF219" s="109"/>
      <c r="BG219" s="109"/>
      <c r="BH219" s="109"/>
      <c r="BI219" s="109"/>
      <c r="BJ219" s="109"/>
      <c r="BK219" s="109"/>
      <c r="BL219" s="109"/>
      <c r="BM219" s="109"/>
      <c r="BN219" s="109"/>
      <c r="BO219" s="109"/>
      <c r="BP219" s="109"/>
      <c r="BQ219" s="109"/>
      <c r="BR219" s="109"/>
      <c r="BS219" s="109"/>
      <c r="BT219" s="109"/>
      <c r="BU219" s="109"/>
      <c r="BV219" s="109"/>
      <c r="BW219" s="109"/>
      <c r="BX219" s="109"/>
      <c r="BY219" s="109"/>
      <c r="BZ219" s="109"/>
      <c r="CA219" s="109"/>
      <c r="CB219" s="109"/>
      <c r="CC219" s="109"/>
      <c r="CD219" s="109"/>
      <c r="CE219" s="109"/>
      <c r="CF219" s="109"/>
      <c r="CG219" s="109"/>
      <c r="CH219" s="109"/>
      <c r="CI219" s="109"/>
      <c r="CJ219" s="109"/>
      <c r="CK219" s="109"/>
      <c r="CL219" s="109"/>
      <c r="CM219" s="109"/>
      <c r="CN219" s="109"/>
      <c r="CO219" s="109"/>
      <c r="CP219" s="109"/>
      <c r="CQ219" s="109"/>
      <c r="CR219" s="109"/>
      <c r="CS219" s="109"/>
      <c r="CT219" s="109"/>
      <c r="CU219" s="109"/>
      <c r="CV219" s="109"/>
      <c r="CW219" s="109"/>
      <c r="CX219" s="109"/>
      <c r="CY219" s="109"/>
      <c r="CZ219" s="109"/>
      <c r="DA219" s="109"/>
      <c r="DB219" s="109"/>
      <c r="DC219" s="109"/>
      <c r="DD219" s="109"/>
      <c r="DE219" s="109"/>
      <c r="DF219" s="109"/>
      <c r="DG219" s="109"/>
      <c r="DH219" s="109"/>
      <c r="DI219" s="109"/>
      <c r="DJ219" s="109"/>
      <c r="DK219" s="109"/>
      <c r="DL219" s="109"/>
      <c r="DM219" s="109"/>
      <c r="DN219" s="109"/>
      <c r="DO219" s="109"/>
      <c r="DP219" s="109"/>
      <c r="DQ219" s="109"/>
      <c r="DR219" s="109"/>
      <c r="DS219" s="109"/>
      <c r="DT219" s="109"/>
      <c r="DU219" s="109"/>
      <c r="DV219" s="109"/>
      <c r="DW219" s="109"/>
      <c r="DX219" s="109"/>
      <c r="DY219" s="109"/>
      <c r="DZ219" s="109"/>
      <c r="EA219" s="109"/>
      <c r="EB219" s="109"/>
      <c r="EC219" s="109"/>
      <c r="ED219" s="109"/>
      <c r="EE219" s="109"/>
      <c r="EF219" s="109"/>
      <c r="EG219" s="109"/>
      <c r="EH219" s="109"/>
      <c r="EI219" s="109"/>
      <c r="EJ219" s="109"/>
      <c r="EK219" s="109"/>
      <c r="EL219" s="109"/>
      <c r="EM219" s="109"/>
      <c r="EN219" s="109"/>
      <c r="EO219" s="109"/>
      <c r="EP219" s="109"/>
      <c r="EQ219" s="109"/>
      <c r="ER219" s="109"/>
      <c r="ES219" s="109"/>
      <c r="ET219" s="109"/>
      <c r="EU219" s="109"/>
      <c r="EV219" s="109"/>
      <c r="EW219" s="109"/>
      <c r="EX219" s="109"/>
      <c r="EY219" s="109"/>
      <c r="EZ219" s="109"/>
      <c r="FA219" s="109"/>
      <c r="FB219" s="109"/>
    </row>
    <row r="220" spans="2:158" s="230" customFormat="1" x14ac:dyDescent="0.2">
      <c r="B220" s="231"/>
      <c r="J220" s="109"/>
      <c r="K220" s="109"/>
      <c r="L220" s="109"/>
      <c r="M220" s="109"/>
      <c r="N220" s="109"/>
      <c r="O220" s="109"/>
      <c r="P220" s="109"/>
      <c r="Q220" s="109"/>
      <c r="R220" s="109"/>
      <c r="S220" s="109"/>
      <c r="T220" s="109"/>
      <c r="U220" s="109"/>
      <c r="V220" s="109"/>
      <c r="W220" s="109"/>
      <c r="X220" s="109"/>
      <c r="Y220" s="109"/>
      <c r="Z220" s="109"/>
      <c r="AA220" s="109"/>
      <c r="AB220" s="109"/>
      <c r="AC220" s="109"/>
      <c r="AD220" s="109"/>
      <c r="AE220" s="109"/>
      <c r="AF220" s="109"/>
      <c r="AG220" s="109"/>
      <c r="AH220" s="109"/>
      <c r="AI220" s="109"/>
      <c r="AJ220" s="109"/>
      <c r="AK220" s="109"/>
      <c r="AL220" s="109"/>
      <c r="AM220" s="109"/>
      <c r="AN220" s="109"/>
      <c r="AO220" s="109"/>
      <c r="AP220" s="109"/>
      <c r="AQ220" s="109"/>
      <c r="AR220" s="109"/>
      <c r="AS220" s="109"/>
      <c r="AT220" s="109"/>
      <c r="AU220" s="109"/>
      <c r="AV220" s="109"/>
      <c r="AW220" s="109"/>
      <c r="AX220" s="109"/>
      <c r="AY220" s="109"/>
      <c r="AZ220" s="109"/>
      <c r="BA220" s="109"/>
      <c r="BB220" s="109"/>
      <c r="BC220" s="109"/>
      <c r="BD220" s="109"/>
      <c r="BE220" s="109"/>
      <c r="BF220" s="109"/>
      <c r="BG220" s="109"/>
      <c r="BH220" s="109"/>
      <c r="BI220" s="109"/>
      <c r="BJ220" s="109"/>
      <c r="BK220" s="109"/>
      <c r="BL220" s="109"/>
      <c r="BM220" s="109"/>
      <c r="BN220" s="109"/>
      <c r="BO220" s="109"/>
      <c r="BP220" s="109"/>
      <c r="BQ220" s="109"/>
      <c r="BR220" s="109"/>
      <c r="BS220" s="109"/>
      <c r="BT220" s="109"/>
      <c r="BU220" s="109"/>
      <c r="BV220" s="109"/>
      <c r="BW220" s="109"/>
      <c r="BX220" s="109"/>
      <c r="BY220" s="109"/>
      <c r="BZ220" s="109"/>
      <c r="CA220" s="109"/>
      <c r="CB220" s="109"/>
      <c r="CC220" s="109"/>
      <c r="CD220" s="109"/>
      <c r="CE220" s="109"/>
      <c r="CF220" s="109"/>
      <c r="CG220" s="109"/>
      <c r="CH220" s="109"/>
      <c r="CI220" s="109"/>
      <c r="CJ220" s="109"/>
      <c r="CK220" s="109"/>
      <c r="CL220" s="109"/>
      <c r="CM220" s="109"/>
      <c r="CN220" s="109"/>
      <c r="CO220" s="109"/>
      <c r="CP220" s="109"/>
      <c r="CQ220" s="109"/>
      <c r="CR220" s="109"/>
      <c r="CS220" s="109"/>
      <c r="CT220" s="109"/>
      <c r="CU220" s="109"/>
      <c r="CV220" s="109"/>
      <c r="CW220" s="109"/>
      <c r="CX220" s="109"/>
      <c r="CY220" s="109"/>
      <c r="CZ220" s="109"/>
      <c r="DA220" s="109"/>
      <c r="DB220" s="109"/>
      <c r="DC220" s="109"/>
      <c r="DD220" s="109"/>
      <c r="DE220" s="109"/>
      <c r="DF220" s="109"/>
      <c r="DG220" s="109"/>
      <c r="DH220" s="109"/>
      <c r="DI220" s="109"/>
      <c r="DJ220" s="109"/>
      <c r="DK220" s="109"/>
      <c r="DL220" s="109"/>
      <c r="DM220" s="109"/>
      <c r="DN220" s="109"/>
      <c r="DO220" s="109"/>
      <c r="DP220" s="109"/>
      <c r="DQ220" s="109"/>
      <c r="DR220" s="109"/>
      <c r="DS220" s="109"/>
      <c r="DT220" s="109"/>
      <c r="DU220" s="109"/>
      <c r="DV220" s="109"/>
      <c r="DW220" s="109"/>
      <c r="DX220" s="109"/>
      <c r="DY220" s="109"/>
      <c r="DZ220" s="109"/>
      <c r="EA220" s="109"/>
      <c r="EB220" s="109"/>
      <c r="EC220" s="109"/>
      <c r="ED220" s="109"/>
      <c r="EE220" s="109"/>
      <c r="EF220" s="109"/>
      <c r="EG220" s="109"/>
      <c r="EH220" s="109"/>
      <c r="EI220" s="109"/>
      <c r="EJ220" s="109"/>
      <c r="EK220" s="109"/>
      <c r="EL220" s="109"/>
      <c r="EM220" s="109"/>
      <c r="EN220" s="109"/>
      <c r="EO220" s="109"/>
      <c r="EP220" s="109"/>
      <c r="EQ220" s="109"/>
      <c r="ER220" s="109"/>
      <c r="ES220" s="109"/>
      <c r="ET220" s="109"/>
      <c r="EU220" s="109"/>
      <c r="EV220" s="109"/>
      <c r="EW220" s="109"/>
      <c r="EX220" s="109"/>
      <c r="EY220" s="109"/>
      <c r="EZ220" s="109"/>
      <c r="FA220" s="109"/>
      <c r="FB220" s="109"/>
    </row>
    <row r="221" spans="2:158" s="230" customFormat="1" x14ac:dyDescent="0.2">
      <c r="B221" s="231"/>
      <c r="J221" s="109"/>
      <c r="K221" s="109"/>
      <c r="L221" s="109"/>
      <c r="M221" s="109"/>
      <c r="N221" s="109"/>
      <c r="O221" s="109"/>
      <c r="P221" s="109"/>
      <c r="Q221" s="109"/>
      <c r="R221" s="109"/>
      <c r="S221" s="109"/>
      <c r="T221" s="109"/>
      <c r="U221" s="109"/>
      <c r="V221" s="109"/>
      <c r="W221" s="109"/>
      <c r="X221" s="109"/>
      <c r="Y221" s="109"/>
      <c r="Z221" s="109"/>
      <c r="AA221" s="109"/>
      <c r="AB221" s="109"/>
      <c r="AC221" s="109"/>
      <c r="AD221" s="109"/>
      <c r="AE221" s="109"/>
      <c r="AF221" s="109"/>
      <c r="AG221" s="109"/>
      <c r="AH221" s="109"/>
      <c r="AI221" s="109"/>
      <c r="AJ221" s="109"/>
      <c r="AK221" s="109"/>
      <c r="AL221" s="109"/>
      <c r="AM221" s="109"/>
      <c r="AN221" s="109"/>
      <c r="AO221" s="109"/>
      <c r="AP221" s="109"/>
      <c r="AQ221" s="109"/>
      <c r="AR221" s="109"/>
      <c r="AS221" s="109"/>
      <c r="AT221" s="109"/>
      <c r="AU221" s="109"/>
      <c r="AV221" s="109"/>
      <c r="AW221" s="109"/>
      <c r="AX221" s="109"/>
      <c r="AY221" s="109"/>
      <c r="AZ221" s="109"/>
      <c r="BA221" s="109"/>
      <c r="BB221" s="109"/>
      <c r="BC221" s="109"/>
      <c r="BD221" s="109"/>
      <c r="BE221" s="109"/>
      <c r="BF221" s="109"/>
      <c r="BG221" s="109"/>
      <c r="BH221" s="109"/>
      <c r="BI221" s="109"/>
      <c r="BJ221" s="109"/>
      <c r="BK221" s="109"/>
      <c r="BL221" s="109"/>
      <c r="BM221" s="109"/>
      <c r="BN221" s="109"/>
      <c r="BO221" s="109"/>
      <c r="BP221" s="109"/>
      <c r="BQ221" s="109"/>
      <c r="BR221" s="109"/>
      <c r="BS221" s="109"/>
      <c r="BT221" s="109"/>
      <c r="BU221" s="109"/>
      <c r="BV221" s="109"/>
      <c r="BW221" s="109"/>
      <c r="BX221" s="109"/>
      <c r="BY221" s="109"/>
      <c r="BZ221" s="109"/>
      <c r="CA221" s="109"/>
      <c r="CB221" s="109"/>
      <c r="CC221" s="109"/>
      <c r="CD221" s="109"/>
      <c r="CE221" s="109"/>
      <c r="CF221" s="109"/>
      <c r="CG221" s="109"/>
      <c r="CH221" s="109"/>
      <c r="CI221" s="109"/>
      <c r="CJ221" s="109"/>
      <c r="CK221" s="109"/>
      <c r="CL221" s="109"/>
      <c r="CM221" s="109"/>
      <c r="CN221" s="109"/>
      <c r="CO221" s="109"/>
      <c r="CP221" s="109"/>
      <c r="CQ221" s="109"/>
      <c r="CR221" s="109"/>
      <c r="CS221" s="109"/>
      <c r="CT221" s="109"/>
      <c r="CU221" s="109"/>
      <c r="CV221" s="109"/>
      <c r="CW221" s="109"/>
      <c r="CX221" s="109"/>
      <c r="CY221" s="109"/>
      <c r="CZ221" s="109"/>
      <c r="DA221" s="109"/>
      <c r="DB221" s="109"/>
      <c r="DC221" s="109"/>
      <c r="DD221" s="109"/>
      <c r="DE221" s="109"/>
      <c r="DF221" s="109"/>
      <c r="DG221" s="109"/>
      <c r="DH221" s="109"/>
      <c r="DI221" s="109"/>
      <c r="DJ221" s="109"/>
      <c r="DK221" s="109"/>
      <c r="DL221" s="109"/>
      <c r="DM221" s="109"/>
      <c r="DN221" s="109"/>
      <c r="DO221" s="109"/>
      <c r="DP221" s="109"/>
      <c r="DQ221" s="109"/>
      <c r="DR221" s="109"/>
      <c r="DS221" s="109"/>
      <c r="DT221" s="109"/>
      <c r="DU221" s="109"/>
      <c r="DV221" s="109"/>
      <c r="DW221" s="109"/>
      <c r="DX221" s="109"/>
      <c r="DY221" s="109"/>
      <c r="DZ221" s="109"/>
      <c r="EA221" s="109"/>
      <c r="EB221" s="109"/>
      <c r="EC221" s="109"/>
      <c r="ED221" s="109"/>
      <c r="EE221" s="109"/>
      <c r="EF221" s="109"/>
      <c r="EG221" s="109"/>
      <c r="EH221" s="109"/>
      <c r="EI221" s="109"/>
      <c r="EJ221" s="109"/>
      <c r="EK221" s="109"/>
      <c r="EL221" s="109"/>
      <c r="EM221" s="109"/>
      <c r="EN221" s="109"/>
      <c r="EO221" s="109"/>
      <c r="EP221" s="109"/>
      <c r="EQ221" s="109"/>
      <c r="ER221" s="109"/>
      <c r="ES221" s="109"/>
      <c r="ET221" s="109"/>
      <c r="EU221" s="109"/>
      <c r="EV221" s="109"/>
      <c r="EW221" s="109"/>
      <c r="EX221" s="109"/>
      <c r="EY221" s="109"/>
      <c r="EZ221" s="109"/>
      <c r="FA221" s="109"/>
      <c r="FB221" s="109"/>
    </row>
    <row r="222" spans="2:158" s="230" customFormat="1" x14ac:dyDescent="0.2">
      <c r="B222" s="231"/>
      <c r="J222" s="109"/>
      <c r="K222" s="109"/>
      <c r="L222" s="109"/>
      <c r="M222" s="109"/>
      <c r="N222" s="109"/>
      <c r="O222" s="109"/>
      <c r="P222" s="109"/>
      <c r="Q222" s="109"/>
      <c r="R222" s="109"/>
      <c r="S222" s="109"/>
      <c r="T222" s="109"/>
      <c r="U222" s="109"/>
      <c r="V222" s="109"/>
      <c r="W222" s="109"/>
      <c r="X222" s="109"/>
      <c r="Y222" s="109"/>
      <c r="Z222" s="109"/>
      <c r="AA222" s="109"/>
      <c r="AB222" s="109"/>
      <c r="AC222" s="109"/>
      <c r="AD222" s="109"/>
      <c r="AE222" s="109"/>
      <c r="AF222" s="109"/>
      <c r="AG222" s="109"/>
      <c r="AH222" s="109"/>
      <c r="AI222" s="109"/>
      <c r="AJ222" s="109"/>
      <c r="AK222" s="109"/>
      <c r="AL222" s="109"/>
      <c r="AM222" s="109"/>
      <c r="AN222" s="109"/>
      <c r="AO222" s="109"/>
      <c r="AP222" s="109"/>
      <c r="AQ222" s="109"/>
      <c r="AR222" s="109"/>
      <c r="AS222" s="109"/>
      <c r="AT222" s="109"/>
      <c r="AU222" s="109"/>
      <c r="AV222" s="109"/>
      <c r="AW222" s="109"/>
      <c r="AX222" s="109"/>
      <c r="AY222" s="109"/>
      <c r="AZ222" s="109"/>
      <c r="BA222" s="109"/>
      <c r="BB222" s="109"/>
      <c r="BC222" s="109"/>
      <c r="BD222" s="109"/>
      <c r="BE222" s="109"/>
      <c r="BF222" s="109"/>
      <c r="BG222" s="109"/>
      <c r="BH222" s="109"/>
      <c r="BI222" s="109"/>
      <c r="BJ222" s="109"/>
      <c r="BK222" s="109"/>
      <c r="BL222" s="109"/>
      <c r="BM222" s="109"/>
      <c r="BN222" s="109"/>
      <c r="BO222" s="109"/>
      <c r="BP222" s="109"/>
      <c r="BQ222" s="109"/>
      <c r="BR222" s="109"/>
      <c r="BS222" s="109"/>
      <c r="BT222" s="109"/>
      <c r="BU222" s="109"/>
      <c r="BV222" s="109"/>
      <c r="BW222" s="109"/>
      <c r="BX222" s="109"/>
      <c r="BY222" s="109"/>
      <c r="BZ222" s="109"/>
      <c r="CA222" s="109"/>
      <c r="CB222" s="109"/>
      <c r="CC222" s="109"/>
      <c r="CD222" s="109"/>
      <c r="CE222" s="109"/>
      <c r="CF222" s="109"/>
      <c r="CG222" s="109"/>
      <c r="CH222" s="109"/>
      <c r="CI222" s="109"/>
      <c r="CJ222" s="109"/>
      <c r="CK222" s="109"/>
      <c r="CL222" s="109"/>
      <c r="CM222" s="109"/>
      <c r="CN222" s="109"/>
      <c r="CO222" s="109"/>
      <c r="CP222" s="109"/>
      <c r="CQ222" s="109"/>
      <c r="CR222" s="109"/>
      <c r="CS222" s="109"/>
      <c r="CT222" s="109"/>
      <c r="CU222" s="109"/>
      <c r="CV222" s="109"/>
      <c r="CW222" s="109"/>
      <c r="CX222" s="109"/>
      <c r="CY222" s="109"/>
      <c r="CZ222" s="109"/>
      <c r="DA222" s="109"/>
      <c r="DB222" s="109"/>
      <c r="DC222" s="109"/>
      <c r="DD222" s="109"/>
      <c r="DE222" s="109"/>
      <c r="DF222" s="109"/>
      <c r="DG222" s="109"/>
      <c r="DH222" s="109"/>
      <c r="DI222" s="109"/>
      <c r="DJ222" s="109"/>
      <c r="DK222" s="109"/>
      <c r="DL222" s="109"/>
      <c r="DM222" s="109"/>
      <c r="DN222" s="109"/>
      <c r="DO222" s="109"/>
      <c r="DP222" s="109"/>
      <c r="DQ222" s="109"/>
      <c r="DR222" s="109"/>
      <c r="DS222" s="109"/>
      <c r="DT222" s="109"/>
      <c r="DU222" s="109"/>
      <c r="DV222" s="109"/>
      <c r="DW222" s="109"/>
      <c r="DX222" s="109"/>
      <c r="DY222" s="109"/>
      <c r="DZ222" s="109"/>
      <c r="EA222" s="109"/>
      <c r="EB222" s="109"/>
      <c r="EC222" s="109"/>
      <c r="ED222" s="109"/>
      <c r="EE222" s="109"/>
      <c r="EF222" s="109"/>
      <c r="EG222" s="109"/>
      <c r="EH222" s="109"/>
      <c r="EI222" s="109"/>
      <c r="EJ222" s="109"/>
      <c r="EK222" s="109"/>
      <c r="EL222" s="109"/>
      <c r="EM222" s="109"/>
      <c r="EN222" s="109"/>
      <c r="EO222" s="109"/>
      <c r="EP222" s="109"/>
      <c r="EQ222" s="109"/>
      <c r="ER222" s="109"/>
      <c r="ES222" s="109"/>
      <c r="ET222" s="109"/>
      <c r="EU222" s="109"/>
      <c r="EV222" s="109"/>
      <c r="EW222" s="109"/>
      <c r="EX222" s="109"/>
      <c r="EY222" s="109"/>
      <c r="EZ222" s="109"/>
      <c r="FA222" s="109"/>
      <c r="FB222" s="109"/>
    </row>
    <row r="223" spans="2:158" s="230" customFormat="1" x14ac:dyDescent="0.2">
      <c r="B223" s="231"/>
      <c r="J223" s="109"/>
      <c r="K223" s="109"/>
      <c r="L223" s="109"/>
      <c r="M223" s="109"/>
      <c r="N223" s="109"/>
      <c r="O223" s="109"/>
      <c r="P223" s="109"/>
      <c r="Q223" s="109"/>
      <c r="R223" s="109"/>
      <c r="S223" s="109"/>
      <c r="T223" s="109"/>
      <c r="U223" s="109"/>
      <c r="V223" s="109"/>
      <c r="W223" s="109"/>
      <c r="X223" s="109"/>
      <c r="Y223" s="109"/>
      <c r="Z223" s="109"/>
      <c r="AA223" s="109"/>
      <c r="AB223" s="109"/>
      <c r="AC223" s="109"/>
      <c r="AD223" s="109"/>
      <c r="AE223" s="109"/>
      <c r="AF223" s="109"/>
      <c r="AG223" s="109"/>
      <c r="AH223" s="109"/>
      <c r="AI223" s="109"/>
      <c r="AJ223" s="109"/>
      <c r="AK223" s="109"/>
      <c r="AL223" s="109"/>
      <c r="AM223" s="109"/>
      <c r="AN223" s="109"/>
      <c r="AO223" s="109"/>
      <c r="AP223" s="109"/>
      <c r="AQ223" s="109"/>
      <c r="AR223" s="109"/>
      <c r="AS223" s="109"/>
      <c r="AT223" s="109"/>
      <c r="AU223" s="109"/>
      <c r="AV223" s="109"/>
      <c r="AW223" s="109"/>
      <c r="AX223" s="109"/>
      <c r="AY223" s="109"/>
      <c r="AZ223" s="109"/>
      <c r="BA223" s="109"/>
      <c r="BB223" s="109"/>
      <c r="BC223" s="109"/>
      <c r="BD223" s="109"/>
      <c r="BE223" s="109"/>
      <c r="BF223" s="109"/>
      <c r="BG223" s="109"/>
      <c r="BH223" s="109"/>
      <c r="BI223" s="109"/>
      <c r="BJ223" s="109"/>
      <c r="BK223" s="109"/>
      <c r="BL223" s="109"/>
      <c r="BM223" s="109"/>
      <c r="BN223" s="109"/>
      <c r="BO223" s="109"/>
      <c r="BP223" s="109"/>
      <c r="BQ223" s="109"/>
      <c r="BR223" s="109"/>
      <c r="BS223" s="109"/>
      <c r="BT223" s="109"/>
      <c r="BU223" s="109"/>
      <c r="BV223" s="109"/>
      <c r="BW223" s="109"/>
      <c r="BX223" s="109"/>
      <c r="BY223" s="109"/>
      <c r="BZ223" s="109"/>
      <c r="CA223" s="109"/>
      <c r="CB223" s="109"/>
      <c r="CC223" s="109"/>
      <c r="CD223" s="109"/>
      <c r="CE223" s="109"/>
      <c r="CF223" s="109"/>
      <c r="CG223" s="109"/>
      <c r="CH223" s="109"/>
      <c r="CI223" s="109"/>
      <c r="CJ223" s="109"/>
      <c r="CK223" s="109"/>
      <c r="CL223" s="109"/>
      <c r="CM223" s="109"/>
      <c r="CN223" s="109"/>
      <c r="CO223" s="109"/>
      <c r="CP223" s="109"/>
      <c r="CQ223" s="109"/>
      <c r="CR223" s="109"/>
      <c r="CS223" s="109"/>
      <c r="CT223" s="109"/>
      <c r="CU223" s="109"/>
      <c r="CV223" s="109"/>
      <c r="CW223" s="109"/>
      <c r="CX223" s="109"/>
      <c r="CY223" s="109"/>
      <c r="CZ223" s="109"/>
      <c r="DA223" s="109"/>
      <c r="DB223" s="109"/>
      <c r="DC223" s="109"/>
      <c r="DD223" s="109"/>
      <c r="DE223" s="109"/>
      <c r="DF223" s="109"/>
      <c r="DG223" s="109"/>
      <c r="DH223" s="109"/>
      <c r="DI223" s="109"/>
      <c r="DJ223" s="109"/>
      <c r="DK223" s="109"/>
      <c r="DL223" s="109"/>
      <c r="DM223" s="109"/>
      <c r="DN223" s="109"/>
      <c r="DO223" s="109"/>
      <c r="DP223" s="109"/>
      <c r="DQ223" s="109"/>
      <c r="DR223" s="109"/>
      <c r="DS223" s="109"/>
      <c r="DT223" s="109"/>
      <c r="DU223" s="109"/>
      <c r="DV223" s="109"/>
      <c r="DW223" s="109"/>
      <c r="DX223" s="109"/>
      <c r="DY223" s="109"/>
      <c r="DZ223" s="109"/>
      <c r="EA223" s="109"/>
      <c r="EB223" s="109"/>
      <c r="EC223" s="109"/>
      <c r="ED223" s="109"/>
      <c r="EE223" s="109"/>
      <c r="EF223" s="109"/>
      <c r="EG223" s="109"/>
      <c r="EH223" s="109"/>
      <c r="EI223" s="109"/>
      <c r="EJ223" s="109"/>
      <c r="EK223" s="109"/>
      <c r="EL223" s="109"/>
      <c r="EM223" s="109"/>
      <c r="EN223" s="109"/>
      <c r="EO223" s="109"/>
      <c r="EP223" s="109"/>
      <c r="EQ223" s="109"/>
      <c r="ER223" s="109"/>
      <c r="ES223" s="109"/>
      <c r="ET223" s="109"/>
      <c r="EU223" s="109"/>
      <c r="EV223" s="109"/>
      <c r="EW223" s="109"/>
      <c r="EX223" s="109"/>
      <c r="EY223" s="109"/>
      <c r="EZ223" s="109"/>
      <c r="FA223" s="109"/>
      <c r="FB223" s="109"/>
    </row>
    <row r="224" spans="2:158" s="230" customFormat="1" x14ac:dyDescent="0.2">
      <c r="B224" s="231"/>
      <c r="J224" s="109"/>
      <c r="K224" s="109"/>
      <c r="L224" s="109"/>
      <c r="M224" s="109"/>
      <c r="N224" s="109"/>
      <c r="O224" s="109"/>
      <c r="P224" s="109"/>
      <c r="Q224" s="109"/>
      <c r="R224" s="109"/>
      <c r="S224" s="109"/>
      <c r="T224" s="109"/>
      <c r="U224" s="109"/>
      <c r="V224" s="109"/>
      <c r="W224" s="109"/>
      <c r="X224" s="109"/>
      <c r="Y224" s="109"/>
      <c r="Z224" s="109"/>
      <c r="AA224" s="109"/>
      <c r="AB224" s="109"/>
      <c r="AC224" s="109"/>
      <c r="AD224" s="109"/>
      <c r="AE224" s="109"/>
      <c r="AF224" s="109"/>
      <c r="AG224" s="109"/>
      <c r="AH224" s="109"/>
      <c r="AI224" s="109"/>
      <c r="AJ224" s="109"/>
      <c r="AK224" s="109"/>
      <c r="AL224" s="109"/>
      <c r="AM224" s="109"/>
      <c r="AN224" s="109"/>
      <c r="AO224" s="109"/>
      <c r="AP224" s="109"/>
      <c r="AQ224" s="109"/>
      <c r="AR224" s="109"/>
      <c r="AS224" s="109"/>
      <c r="AT224" s="109"/>
      <c r="AU224" s="109"/>
      <c r="AV224" s="109"/>
      <c r="AW224" s="109"/>
      <c r="AX224" s="109"/>
      <c r="AY224" s="109"/>
      <c r="AZ224" s="109"/>
      <c r="BA224" s="109"/>
      <c r="BB224" s="109"/>
      <c r="BC224" s="109"/>
      <c r="BD224" s="109"/>
      <c r="BE224" s="109"/>
      <c r="BF224" s="109"/>
      <c r="BG224" s="109"/>
      <c r="BH224" s="109"/>
      <c r="BI224" s="109"/>
      <c r="BJ224" s="109"/>
      <c r="BK224" s="109"/>
      <c r="BL224" s="109"/>
      <c r="BM224" s="109"/>
      <c r="BN224" s="109"/>
      <c r="BO224" s="109"/>
      <c r="BP224" s="109"/>
      <c r="BQ224" s="109"/>
      <c r="BR224" s="109"/>
      <c r="BS224" s="109"/>
      <c r="BT224" s="109"/>
      <c r="BU224" s="109"/>
      <c r="BV224" s="109"/>
      <c r="BW224" s="109"/>
      <c r="BX224" s="109"/>
      <c r="BY224" s="109"/>
      <c r="BZ224" s="109"/>
      <c r="CA224" s="109"/>
      <c r="CB224" s="109"/>
      <c r="CC224" s="109"/>
      <c r="CD224" s="109"/>
      <c r="CE224" s="109"/>
      <c r="CF224" s="109"/>
      <c r="CG224" s="109"/>
      <c r="CH224" s="109"/>
      <c r="CI224" s="109"/>
      <c r="CJ224" s="109"/>
      <c r="CK224" s="109"/>
      <c r="CL224" s="109"/>
      <c r="CM224" s="109"/>
      <c r="CN224" s="109"/>
      <c r="CO224" s="109"/>
      <c r="CP224" s="109"/>
      <c r="CQ224" s="109"/>
      <c r="CR224" s="109"/>
      <c r="CS224" s="109"/>
      <c r="CT224" s="109"/>
      <c r="CU224" s="109"/>
      <c r="CV224" s="109"/>
      <c r="CW224" s="109"/>
      <c r="CX224" s="109"/>
      <c r="CY224" s="109"/>
      <c r="CZ224" s="109"/>
      <c r="DA224" s="109"/>
      <c r="DB224" s="109"/>
      <c r="DC224" s="109"/>
      <c r="DD224" s="109"/>
      <c r="DE224" s="109"/>
      <c r="DF224" s="109"/>
      <c r="DG224" s="109"/>
      <c r="DH224" s="109"/>
      <c r="DI224" s="109"/>
      <c r="DJ224" s="109"/>
      <c r="DK224" s="109"/>
      <c r="DL224" s="109"/>
      <c r="DM224" s="109"/>
      <c r="DN224" s="109"/>
      <c r="DO224" s="109"/>
      <c r="DP224" s="109"/>
      <c r="DQ224" s="109"/>
      <c r="DR224" s="109"/>
      <c r="DS224" s="109"/>
      <c r="DT224" s="109"/>
      <c r="DU224" s="109"/>
      <c r="DV224" s="109"/>
      <c r="DW224" s="109"/>
      <c r="DX224" s="109"/>
      <c r="DY224" s="109"/>
      <c r="DZ224" s="109"/>
      <c r="EA224" s="109"/>
      <c r="EB224" s="109"/>
      <c r="EC224" s="109"/>
      <c r="ED224" s="109"/>
      <c r="EE224" s="109"/>
      <c r="EF224" s="109"/>
      <c r="EG224" s="109"/>
      <c r="EH224" s="109"/>
      <c r="EI224" s="109"/>
      <c r="EJ224" s="109"/>
      <c r="EK224" s="109"/>
      <c r="EL224" s="109"/>
      <c r="EM224" s="109"/>
      <c r="EN224" s="109"/>
      <c r="EO224" s="109"/>
      <c r="EP224" s="109"/>
      <c r="EQ224" s="109"/>
      <c r="ER224" s="109"/>
      <c r="ES224" s="109"/>
      <c r="ET224" s="109"/>
      <c r="EU224" s="109"/>
      <c r="EV224" s="109"/>
      <c r="EW224" s="109"/>
      <c r="EX224" s="109"/>
      <c r="EY224" s="109"/>
      <c r="EZ224" s="109"/>
      <c r="FA224" s="109"/>
      <c r="FB224" s="109"/>
    </row>
    <row r="225" spans="2:158" s="230" customFormat="1" x14ac:dyDescent="0.2">
      <c r="B225" s="231"/>
      <c r="J225" s="109"/>
      <c r="K225" s="109"/>
      <c r="L225" s="109"/>
      <c r="M225" s="109"/>
      <c r="N225" s="109"/>
      <c r="O225" s="109"/>
      <c r="P225" s="109"/>
      <c r="Q225" s="109"/>
      <c r="R225" s="109"/>
      <c r="S225" s="109"/>
      <c r="T225" s="109"/>
      <c r="U225" s="109"/>
      <c r="V225" s="109"/>
      <c r="W225" s="109"/>
      <c r="X225" s="109"/>
      <c r="Y225" s="109"/>
      <c r="Z225" s="109"/>
      <c r="AA225" s="109"/>
      <c r="AB225" s="109"/>
      <c r="AC225" s="109"/>
      <c r="AD225" s="109"/>
      <c r="AE225" s="109"/>
      <c r="AF225" s="109"/>
      <c r="AG225" s="109"/>
      <c r="AH225" s="109"/>
      <c r="AI225" s="109"/>
      <c r="AJ225" s="109"/>
      <c r="AK225" s="109"/>
      <c r="AL225" s="109"/>
      <c r="AM225" s="109"/>
      <c r="AN225" s="109"/>
      <c r="AO225" s="109"/>
      <c r="AP225" s="109"/>
      <c r="AQ225" s="109"/>
      <c r="AR225" s="109"/>
      <c r="AS225" s="109"/>
      <c r="AT225" s="109"/>
      <c r="AU225" s="109"/>
      <c r="AV225" s="109"/>
      <c r="AW225" s="109"/>
      <c r="AX225" s="109"/>
      <c r="AY225" s="109"/>
      <c r="AZ225" s="109"/>
      <c r="BA225" s="109"/>
      <c r="BB225" s="109"/>
      <c r="BC225" s="109"/>
      <c r="BD225" s="109"/>
      <c r="BE225" s="109"/>
      <c r="BF225" s="109"/>
      <c r="BG225" s="109"/>
      <c r="BH225" s="109"/>
      <c r="BI225" s="109"/>
      <c r="BJ225" s="109"/>
      <c r="BK225" s="109"/>
      <c r="BL225" s="109"/>
      <c r="BM225" s="109"/>
      <c r="BN225" s="109"/>
      <c r="BO225" s="109"/>
      <c r="BP225" s="109"/>
      <c r="BQ225" s="109"/>
      <c r="BR225" s="109"/>
      <c r="BS225" s="109"/>
      <c r="BT225" s="109"/>
      <c r="BU225" s="109"/>
      <c r="BV225" s="109"/>
      <c r="BW225" s="109"/>
      <c r="BX225" s="109"/>
      <c r="BY225" s="109"/>
      <c r="BZ225" s="109"/>
      <c r="CA225" s="109"/>
      <c r="CB225" s="109"/>
      <c r="CC225" s="109"/>
      <c r="CD225" s="109"/>
      <c r="CE225" s="109"/>
      <c r="CF225" s="109"/>
      <c r="CG225" s="109"/>
      <c r="CH225" s="109"/>
      <c r="CI225" s="109"/>
      <c r="CJ225" s="109"/>
      <c r="CK225" s="109"/>
      <c r="CL225" s="109"/>
      <c r="CM225" s="109"/>
      <c r="CN225" s="109"/>
      <c r="CO225" s="109"/>
      <c r="CP225" s="109"/>
      <c r="CQ225" s="109"/>
      <c r="CR225" s="109"/>
      <c r="CS225" s="109"/>
      <c r="CT225" s="109"/>
      <c r="CU225" s="109"/>
      <c r="CV225" s="109"/>
      <c r="CW225" s="109"/>
      <c r="CX225" s="109"/>
      <c r="CY225" s="109"/>
      <c r="CZ225" s="109"/>
      <c r="DA225" s="109"/>
      <c r="DB225" s="109"/>
      <c r="DC225" s="109"/>
      <c r="DD225" s="109"/>
      <c r="DE225" s="109"/>
      <c r="DF225" s="109"/>
      <c r="DG225" s="109"/>
      <c r="DH225" s="109"/>
      <c r="DI225" s="109"/>
      <c r="DJ225" s="109"/>
      <c r="DK225" s="109"/>
      <c r="DL225" s="109"/>
      <c r="DM225" s="109"/>
      <c r="DN225" s="109"/>
      <c r="DO225" s="109"/>
      <c r="DP225" s="109"/>
      <c r="DQ225" s="109"/>
      <c r="DR225" s="109"/>
      <c r="DS225" s="109"/>
      <c r="DT225" s="109"/>
      <c r="DU225" s="109"/>
      <c r="DV225" s="109"/>
      <c r="DW225" s="109"/>
      <c r="DX225" s="109"/>
      <c r="DY225" s="109"/>
      <c r="DZ225" s="109"/>
      <c r="EA225" s="109"/>
      <c r="EB225" s="109"/>
      <c r="EC225" s="109"/>
      <c r="ED225" s="109"/>
      <c r="EE225" s="109"/>
      <c r="EF225" s="109"/>
      <c r="EG225" s="109"/>
      <c r="EH225" s="109"/>
      <c r="EI225" s="109"/>
      <c r="EJ225" s="109"/>
      <c r="EK225" s="109"/>
      <c r="EL225" s="109"/>
      <c r="EM225" s="109"/>
      <c r="EN225" s="109"/>
      <c r="EO225" s="109"/>
      <c r="EP225" s="109"/>
      <c r="EQ225" s="109"/>
      <c r="ER225" s="109"/>
      <c r="ES225" s="109"/>
      <c r="ET225" s="109"/>
      <c r="EU225" s="109"/>
      <c r="EV225" s="109"/>
      <c r="EW225" s="109"/>
      <c r="EX225" s="109"/>
      <c r="EY225" s="109"/>
      <c r="EZ225" s="109"/>
      <c r="FA225" s="109"/>
      <c r="FB225" s="109"/>
    </row>
    <row r="226" spans="2:158" s="230" customFormat="1" x14ac:dyDescent="0.2">
      <c r="B226" s="231"/>
      <c r="J226" s="109"/>
      <c r="K226" s="109"/>
      <c r="L226" s="109"/>
      <c r="M226" s="109"/>
      <c r="N226" s="109"/>
      <c r="O226" s="109"/>
      <c r="P226" s="109"/>
      <c r="Q226" s="109"/>
      <c r="R226" s="109"/>
      <c r="S226" s="109"/>
      <c r="T226" s="109"/>
      <c r="U226" s="109"/>
      <c r="V226" s="109"/>
      <c r="W226" s="109"/>
      <c r="X226" s="109"/>
      <c r="Y226" s="109"/>
      <c r="Z226" s="109"/>
      <c r="AA226" s="109"/>
      <c r="AB226" s="109"/>
      <c r="AC226" s="109"/>
      <c r="AD226" s="109"/>
      <c r="AE226" s="109"/>
      <c r="AF226" s="109"/>
      <c r="AG226" s="109"/>
      <c r="AH226" s="109"/>
      <c r="AI226" s="109"/>
      <c r="AJ226" s="109"/>
      <c r="AK226" s="109"/>
      <c r="AL226" s="109"/>
      <c r="AM226" s="109"/>
      <c r="AN226" s="109"/>
      <c r="AO226" s="109"/>
      <c r="AP226" s="109"/>
      <c r="AQ226" s="109"/>
      <c r="AR226" s="109"/>
      <c r="AS226" s="109"/>
      <c r="AT226" s="109"/>
      <c r="AU226" s="109"/>
      <c r="AV226" s="109"/>
      <c r="AW226" s="109"/>
      <c r="AX226" s="109"/>
      <c r="AY226" s="109"/>
      <c r="AZ226" s="109"/>
      <c r="BA226" s="109"/>
      <c r="BB226" s="109"/>
      <c r="BC226" s="109"/>
      <c r="BD226" s="109"/>
      <c r="BE226" s="109"/>
      <c r="BF226" s="109"/>
      <c r="BG226" s="109"/>
      <c r="BH226" s="109"/>
      <c r="BI226" s="109"/>
      <c r="BJ226" s="109"/>
      <c r="BK226" s="109"/>
      <c r="BL226" s="109"/>
      <c r="BM226" s="109"/>
      <c r="BN226" s="109"/>
      <c r="BO226" s="109"/>
      <c r="BP226" s="109"/>
      <c r="BQ226" s="109"/>
      <c r="BR226" s="109"/>
      <c r="BS226" s="109"/>
      <c r="BT226" s="109"/>
      <c r="BU226" s="109"/>
      <c r="BV226" s="109"/>
      <c r="BW226" s="109"/>
      <c r="BX226" s="109"/>
      <c r="BY226" s="109"/>
      <c r="BZ226" s="109"/>
      <c r="CA226" s="109"/>
      <c r="CB226" s="109"/>
      <c r="CC226" s="109"/>
      <c r="CD226" s="109"/>
      <c r="CE226" s="109"/>
      <c r="CF226" s="109"/>
      <c r="CG226" s="109"/>
      <c r="CH226" s="109"/>
      <c r="CI226" s="109"/>
      <c r="CJ226" s="109"/>
      <c r="CK226" s="109"/>
      <c r="CL226" s="109"/>
      <c r="CM226" s="109"/>
      <c r="CN226" s="109"/>
      <c r="CO226" s="109"/>
      <c r="CP226" s="109"/>
      <c r="CQ226" s="109"/>
      <c r="CR226" s="109"/>
      <c r="CS226" s="109"/>
      <c r="CT226" s="109"/>
      <c r="CU226" s="109"/>
      <c r="CV226" s="109"/>
      <c r="CW226" s="109"/>
      <c r="CX226" s="109"/>
      <c r="CY226" s="109"/>
      <c r="CZ226" s="109"/>
      <c r="DA226" s="109"/>
      <c r="DB226" s="109"/>
      <c r="DC226" s="109"/>
      <c r="DD226" s="109"/>
      <c r="DE226" s="109"/>
      <c r="DF226" s="109"/>
      <c r="DG226" s="109"/>
      <c r="DH226" s="109"/>
      <c r="DI226" s="109"/>
      <c r="DJ226" s="109"/>
      <c r="DK226" s="109"/>
      <c r="DL226" s="109"/>
      <c r="DM226" s="109"/>
      <c r="DN226" s="109"/>
      <c r="DO226" s="109"/>
      <c r="DP226" s="109"/>
      <c r="DQ226" s="109"/>
      <c r="DR226" s="109"/>
      <c r="DS226" s="109"/>
      <c r="DT226" s="109"/>
      <c r="DU226" s="109"/>
      <c r="DV226" s="109"/>
      <c r="DW226" s="109"/>
      <c r="DX226" s="109"/>
      <c r="DY226" s="109"/>
      <c r="DZ226" s="109"/>
      <c r="EA226" s="109"/>
      <c r="EB226" s="109"/>
      <c r="EC226" s="109"/>
      <c r="ED226" s="109"/>
      <c r="EE226" s="109"/>
      <c r="EF226" s="109"/>
      <c r="EG226" s="109"/>
      <c r="EH226" s="109"/>
      <c r="EI226" s="109"/>
      <c r="EJ226" s="109"/>
      <c r="EK226" s="109"/>
      <c r="EL226" s="109"/>
      <c r="EM226" s="109"/>
      <c r="EN226" s="109"/>
      <c r="EO226" s="109"/>
      <c r="EP226" s="109"/>
      <c r="EQ226" s="109"/>
      <c r="ER226" s="109"/>
      <c r="ES226" s="109"/>
      <c r="ET226" s="109"/>
      <c r="EU226" s="109"/>
      <c r="EV226" s="109"/>
      <c r="EW226" s="109"/>
      <c r="EX226" s="109"/>
      <c r="EY226" s="109"/>
      <c r="EZ226" s="109"/>
      <c r="FA226" s="109"/>
      <c r="FB226" s="109"/>
    </row>
    <row r="227" spans="2:158" s="230" customFormat="1" x14ac:dyDescent="0.2">
      <c r="B227" s="231"/>
      <c r="J227" s="109"/>
      <c r="K227" s="109"/>
      <c r="L227" s="109"/>
      <c r="M227" s="109"/>
      <c r="N227" s="109"/>
      <c r="O227" s="109"/>
      <c r="P227" s="109"/>
      <c r="Q227" s="109"/>
      <c r="R227" s="109"/>
      <c r="S227" s="109"/>
      <c r="T227" s="109"/>
      <c r="U227" s="109"/>
      <c r="V227" s="109"/>
      <c r="W227" s="109"/>
      <c r="X227" s="109"/>
      <c r="Y227" s="109"/>
      <c r="Z227" s="109"/>
      <c r="AA227" s="109"/>
      <c r="AB227" s="109"/>
      <c r="AC227" s="109"/>
      <c r="AD227" s="109"/>
      <c r="AE227" s="109"/>
      <c r="AF227" s="109"/>
      <c r="AG227" s="109"/>
      <c r="AH227" s="109"/>
      <c r="AI227" s="109"/>
      <c r="AJ227" s="109"/>
      <c r="AK227" s="109"/>
      <c r="AL227" s="109"/>
      <c r="AM227" s="109"/>
      <c r="AN227" s="109"/>
      <c r="AO227" s="109"/>
      <c r="AP227" s="109"/>
      <c r="AQ227" s="109"/>
      <c r="AR227" s="109"/>
      <c r="AS227" s="109"/>
      <c r="AT227" s="109"/>
      <c r="AU227" s="109"/>
      <c r="AV227" s="109"/>
      <c r="AW227" s="109"/>
      <c r="AX227" s="109"/>
      <c r="AY227" s="109"/>
      <c r="AZ227" s="109"/>
      <c r="BA227" s="109"/>
      <c r="BB227" s="109"/>
      <c r="BC227" s="109"/>
      <c r="BD227" s="109"/>
      <c r="BE227" s="109"/>
      <c r="BF227" s="109"/>
      <c r="BG227" s="109"/>
      <c r="BH227" s="109"/>
      <c r="BI227" s="109"/>
      <c r="BJ227" s="109"/>
      <c r="BK227" s="109"/>
      <c r="BL227" s="109"/>
      <c r="BM227" s="109"/>
      <c r="BN227" s="109"/>
      <c r="BO227" s="109"/>
      <c r="BP227" s="109"/>
      <c r="BQ227" s="109"/>
      <c r="BR227" s="109"/>
      <c r="BS227" s="109"/>
      <c r="BT227" s="109"/>
      <c r="BU227" s="109"/>
      <c r="BV227" s="109"/>
      <c r="BW227" s="109"/>
      <c r="BX227" s="109"/>
      <c r="BY227" s="109"/>
      <c r="BZ227" s="109"/>
      <c r="CA227" s="109"/>
      <c r="CB227" s="109"/>
      <c r="CC227" s="109"/>
      <c r="CD227" s="109"/>
      <c r="CE227" s="109"/>
      <c r="CF227" s="109"/>
      <c r="CG227" s="109"/>
      <c r="CH227" s="109"/>
      <c r="CI227" s="109"/>
      <c r="CJ227" s="109"/>
      <c r="CK227" s="109"/>
      <c r="CL227" s="109"/>
      <c r="CM227" s="109"/>
      <c r="CN227" s="109"/>
      <c r="CO227" s="109"/>
      <c r="CP227" s="109"/>
      <c r="CQ227" s="109"/>
      <c r="CR227" s="109"/>
      <c r="CS227" s="109"/>
      <c r="CT227" s="109"/>
      <c r="CU227" s="109"/>
      <c r="CV227" s="109"/>
      <c r="CW227" s="109"/>
      <c r="CX227" s="109"/>
      <c r="CY227" s="109"/>
      <c r="CZ227" s="109"/>
      <c r="DA227" s="109"/>
      <c r="DB227" s="109"/>
      <c r="DC227" s="109"/>
      <c r="DD227" s="109"/>
      <c r="DE227" s="109"/>
      <c r="DF227" s="109"/>
      <c r="DG227" s="109"/>
      <c r="DH227" s="109"/>
      <c r="DI227" s="109"/>
      <c r="DJ227" s="109"/>
      <c r="DK227" s="109"/>
      <c r="DL227" s="109"/>
      <c r="DM227" s="109"/>
      <c r="DN227" s="109"/>
      <c r="DO227" s="109"/>
      <c r="DP227" s="109"/>
      <c r="DQ227" s="109"/>
      <c r="DR227" s="109"/>
      <c r="DS227" s="109"/>
      <c r="DT227" s="109"/>
      <c r="DU227" s="109"/>
      <c r="DV227" s="109"/>
      <c r="DW227" s="109"/>
      <c r="DX227" s="109"/>
      <c r="DY227" s="109"/>
      <c r="DZ227" s="109"/>
      <c r="EA227" s="109"/>
      <c r="EB227" s="109"/>
      <c r="EC227" s="109"/>
      <c r="ED227" s="109"/>
      <c r="EE227" s="109"/>
      <c r="EF227" s="109"/>
      <c r="EG227" s="109"/>
      <c r="EH227" s="109"/>
      <c r="EI227" s="109"/>
      <c r="EJ227" s="109"/>
      <c r="EK227" s="109"/>
      <c r="EL227" s="109"/>
      <c r="EM227" s="109"/>
      <c r="EN227" s="109"/>
      <c r="EO227" s="109"/>
      <c r="EP227" s="109"/>
      <c r="EQ227" s="109"/>
      <c r="ER227" s="109"/>
      <c r="ES227" s="109"/>
      <c r="ET227" s="109"/>
      <c r="EU227" s="109"/>
      <c r="EV227" s="109"/>
      <c r="EW227" s="109"/>
      <c r="EX227" s="109"/>
      <c r="EY227" s="109"/>
      <c r="EZ227" s="109"/>
      <c r="FA227" s="109"/>
      <c r="FB227" s="109"/>
    </row>
    <row r="228" spans="2:158" s="230" customFormat="1" x14ac:dyDescent="0.2">
      <c r="B228" s="231"/>
      <c r="J228" s="109"/>
      <c r="K228" s="109"/>
      <c r="L228" s="109"/>
      <c r="M228" s="109"/>
      <c r="N228" s="109"/>
      <c r="O228" s="109"/>
      <c r="P228" s="109"/>
      <c r="Q228" s="109"/>
      <c r="R228" s="109"/>
      <c r="S228" s="109"/>
      <c r="T228" s="109"/>
      <c r="U228" s="109"/>
      <c r="V228" s="109"/>
      <c r="W228" s="109"/>
      <c r="X228" s="109"/>
      <c r="Y228" s="109"/>
      <c r="Z228" s="109"/>
      <c r="AA228" s="109"/>
      <c r="AB228" s="109"/>
      <c r="AC228" s="109"/>
      <c r="AD228" s="109"/>
      <c r="AE228" s="109"/>
      <c r="AF228" s="109"/>
      <c r="AG228" s="109"/>
      <c r="AH228" s="109"/>
      <c r="AI228" s="109"/>
      <c r="AJ228" s="109"/>
      <c r="AK228" s="109"/>
      <c r="AL228" s="109"/>
      <c r="AM228" s="109"/>
      <c r="AN228" s="109"/>
      <c r="AO228" s="109"/>
      <c r="AP228" s="109"/>
      <c r="AQ228" s="109"/>
      <c r="AR228" s="109"/>
      <c r="AS228" s="109"/>
      <c r="AT228" s="109"/>
      <c r="AU228" s="109"/>
      <c r="AV228" s="109"/>
      <c r="AW228" s="109"/>
      <c r="AX228" s="109"/>
      <c r="AY228" s="109"/>
      <c r="AZ228" s="109"/>
      <c r="BA228" s="109"/>
      <c r="BB228" s="109"/>
      <c r="BC228" s="109"/>
      <c r="BD228" s="109"/>
      <c r="BE228" s="109"/>
      <c r="BF228" s="109"/>
      <c r="BG228" s="109"/>
      <c r="BH228" s="109"/>
      <c r="BI228" s="109"/>
      <c r="BJ228" s="109"/>
      <c r="BK228" s="109"/>
      <c r="BL228" s="109"/>
      <c r="BM228" s="109"/>
      <c r="BN228" s="109"/>
      <c r="BO228" s="109"/>
      <c r="BP228" s="109"/>
      <c r="BQ228" s="109"/>
      <c r="BR228" s="109"/>
      <c r="BS228" s="109"/>
      <c r="BT228" s="109"/>
      <c r="BU228" s="109"/>
      <c r="BV228" s="109"/>
      <c r="BW228" s="109"/>
      <c r="BX228" s="109"/>
      <c r="BY228" s="109"/>
      <c r="BZ228" s="109"/>
      <c r="CA228" s="109"/>
      <c r="CB228" s="109"/>
      <c r="CC228" s="109"/>
      <c r="CD228" s="109"/>
      <c r="CE228" s="109"/>
      <c r="CF228" s="109"/>
      <c r="CG228" s="109"/>
      <c r="CH228" s="109"/>
      <c r="CI228" s="109"/>
      <c r="CJ228" s="109"/>
      <c r="CK228" s="109"/>
      <c r="CL228" s="109"/>
      <c r="CM228" s="109"/>
      <c r="CN228" s="109"/>
      <c r="CO228" s="109"/>
      <c r="CP228" s="109"/>
      <c r="CQ228" s="109"/>
      <c r="CR228" s="109"/>
      <c r="CS228" s="109"/>
      <c r="CT228" s="109"/>
      <c r="CU228" s="109"/>
      <c r="CV228" s="109"/>
      <c r="CW228" s="109"/>
      <c r="CX228" s="109"/>
      <c r="CY228" s="109"/>
      <c r="CZ228" s="109"/>
      <c r="DA228" s="109"/>
      <c r="DB228" s="109"/>
      <c r="DC228" s="109"/>
      <c r="DD228" s="109"/>
      <c r="DE228" s="109"/>
      <c r="DF228" s="109"/>
      <c r="DG228" s="109"/>
      <c r="DH228" s="109"/>
      <c r="DI228" s="109"/>
      <c r="DJ228" s="109"/>
      <c r="DK228" s="109"/>
      <c r="DL228" s="109"/>
      <c r="DM228" s="109"/>
      <c r="DN228" s="109"/>
      <c r="DO228" s="109"/>
      <c r="DP228" s="109"/>
      <c r="DQ228" s="109"/>
      <c r="DR228" s="109"/>
      <c r="DS228" s="109"/>
      <c r="DT228" s="109"/>
      <c r="DU228" s="109"/>
      <c r="DV228" s="109"/>
      <c r="DW228" s="109"/>
      <c r="DX228" s="109"/>
      <c r="DY228" s="109"/>
      <c r="DZ228" s="109"/>
      <c r="EA228" s="109"/>
      <c r="EB228" s="109"/>
      <c r="EC228" s="109"/>
      <c r="ED228" s="109"/>
      <c r="EE228" s="109"/>
      <c r="EF228" s="109"/>
      <c r="EG228" s="109"/>
      <c r="EH228" s="109"/>
      <c r="EI228" s="109"/>
      <c r="EJ228" s="109"/>
      <c r="EK228" s="109"/>
      <c r="EL228" s="109"/>
      <c r="EM228" s="109"/>
      <c r="EN228" s="109"/>
      <c r="EO228" s="109"/>
      <c r="EP228" s="109"/>
      <c r="EQ228" s="109"/>
      <c r="ER228" s="109"/>
      <c r="ES228" s="109"/>
      <c r="ET228" s="109"/>
      <c r="EU228" s="109"/>
      <c r="EV228" s="109"/>
      <c r="EW228" s="109"/>
      <c r="EX228" s="109"/>
      <c r="EY228" s="109"/>
      <c r="EZ228" s="109"/>
      <c r="FA228" s="109"/>
      <c r="FB228" s="109"/>
    </row>
    <row r="229" spans="2:158" s="230" customFormat="1" x14ac:dyDescent="0.2">
      <c r="B229" s="231"/>
      <c r="J229" s="109"/>
      <c r="K229" s="109"/>
      <c r="L229" s="109"/>
      <c r="M229" s="109"/>
      <c r="N229" s="109"/>
      <c r="O229" s="109"/>
      <c r="P229" s="109"/>
      <c r="Q229" s="109"/>
      <c r="R229" s="109"/>
      <c r="S229" s="109"/>
      <c r="T229" s="109"/>
      <c r="U229" s="109"/>
      <c r="V229" s="109"/>
      <c r="W229" s="109"/>
      <c r="X229" s="109"/>
      <c r="Y229" s="109"/>
      <c r="Z229" s="109"/>
      <c r="AA229" s="109"/>
      <c r="AB229" s="109"/>
      <c r="AC229" s="109"/>
      <c r="AD229" s="109"/>
      <c r="AE229" s="109"/>
      <c r="AF229" s="109"/>
      <c r="AG229" s="109"/>
      <c r="AH229" s="109"/>
      <c r="AI229" s="109"/>
      <c r="AJ229" s="109"/>
      <c r="AK229" s="109"/>
      <c r="AL229" s="109"/>
      <c r="AM229" s="109"/>
      <c r="AN229" s="109"/>
      <c r="AO229" s="109"/>
      <c r="AP229" s="109"/>
      <c r="AQ229" s="109"/>
      <c r="AR229" s="109"/>
      <c r="AS229" s="109"/>
      <c r="AT229" s="109"/>
      <c r="AU229" s="109"/>
      <c r="AV229" s="109"/>
      <c r="AW229" s="109"/>
      <c r="AX229" s="109"/>
      <c r="AY229" s="109"/>
      <c r="AZ229" s="109"/>
      <c r="BA229" s="109"/>
      <c r="BB229" s="109"/>
      <c r="BC229" s="109"/>
      <c r="BD229" s="109"/>
      <c r="BE229" s="109"/>
      <c r="BF229" s="109"/>
      <c r="BG229" s="109"/>
      <c r="BH229" s="109"/>
      <c r="BI229" s="109"/>
      <c r="BJ229" s="109"/>
      <c r="BK229" s="109"/>
      <c r="BL229" s="109"/>
      <c r="BM229" s="109"/>
      <c r="BN229" s="109"/>
      <c r="BO229" s="109"/>
      <c r="BP229" s="109"/>
      <c r="BQ229" s="109"/>
      <c r="BR229" s="109"/>
      <c r="BS229" s="109"/>
      <c r="BT229" s="109"/>
      <c r="BU229" s="109"/>
      <c r="BV229" s="109"/>
      <c r="BW229" s="109"/>
      <c r="BX229" s="109"/>
      <c r="BY229" s="109"/>
      <c r="BZ229" s="109"/>
      <c r="CA229" s="109"/>
      <c r="CB229" s="109"/>
      <c r="CC229" s="109"/>
      <c r="CD229" s="109"/>
      <c r="CE229" s="109"/>
      <c r="CF229" s="109"/>
      <c r="CG229" s="109"/>
      <c r="CH229" s="109"/>
      <c r="CI229" s="109"/>
      <c r="CJ229" s="109"/>
      <c r="CK229" s="109"/>
      <c r="CL229" s="109"/>
      <c r="CM229" s="109"/>
      <c r="CN229" s="109"/>
      <c r="CO229" s="109"/>
      <c r="CP229" s="109"/>
      <c r="CQ229" s="109"/>
      <c r="CR229" s="109"/>
      <c r="CS229" s="109"/>
      <c r="CT229" s="109"/>
      <c r="CU229" s="109"/>
      <c r="CV229" s="109"/>
      <c r="CW229" s="109"/>
      <c r="CX229" s="109"/>
      <c r="CY229" s="109"/>
      <c r="CZ229" s="109"/>
      <c r="DA229" s="109"/>
      <c r="DB229" s="109"/>
      <c r="DC229" s="109"/>
      <c r="DD229" s="109"/>
      <c r="DE229" s="109"/>
      <c r="DF229" s="109"/>
      <c r="DG229" s="109"/>
      <c r="DH229" s="109"/>
      <c r="DI229" s="109"/>
      <c r="DJ229" s="109"/>
      <c r="DK229" s="109"/>
      <c r="DL229" s="109"/>
      <c r="DM229" s="109"/>
      <c r="DN229" s="109"/>
      <c r="DO229" s="109"/>
      <c r="DP229" s="109"/>
      <c r="DQ229" s="109"/>
      <c r="DR229" s="109"/>
      <c r="DS229" s="109"/>
      <c r="DT229" s="109"/>
      <c r="DU229" s="109"/>
      <c r="DV229" s="109"/>
      <c r="DW229" s="109"/>
      <c r="DX229" s="109"/>
      <c r="DY229" s="109"/>
      <c r="DZ229" s="109"/>
      <c r="EA229" s="109"/>
      <c r="EB229" s="109"/>
      <c r="EC229" s="109"/>
      <c r="ED229" s="109"/>
      <c r="EE229" s="109"/>
      <c r="EF229" s="109"/>
      <c r="EG229" s="109"/>
      <c r="EH229" s="109"/>
      <c r="EI229" s="109"/>
      <c r="EJ229" s="109"/>
      <c r="EK229" s="109"/>
      <c r="EL229" s="109"/>
      <c r="EM229" s="109"/>
      <c r="EN229" s="109"/>
      <c r="EO229" s="109"/>
      <c r="EP229" s="109"/>
      <c r="EQ229" s="109"/>
      <c r="ER229" s="109"/>
      <c r="ES229" s="109"/>
      <c r="ET229" s="109"/>
      <c r="EU229" s="109"/>
      <c r="EV229" s="109"/>
      <c r="EW229" s="109"/>
      <c r="EX229" s="109"/>
      <c r="EY229" s="109"/>
      <c r="EZ229" s="109"/>
      <c r="FA229" s="109"/>
      <c r="FB229" s="109"/>
    </row>
    <row r="230" spans="2:158" s="230" customFormat="1" x14ac:dyDescent="0.2">
      <c r="B230" s="231"/>
      <c r="J230" s="109"/>
      <c r="K230" s="109"/>
      <c r="L230" s="109"/>
      <c r="M230" s="109"/>
      <c r="N230" s="109"/>
      <c r="O230" s="109"/>
      <c r="P230" s="109"/>
      <c r="Q230" s="109"/>
      <c r="R230" s="109"/>
      <c r="S230" s="109"/>
      <c r="T230" s="109"/>
      <c r="U230" s="109"/>
      <c r="V230" s="109"/>
      <c r="W230" s="109"/>
      <c r="X230" s="109"/>
      <c r="Y230" s="109"/>
      <c r="Z230" s="109"/>
      <c r="AA230" s="109"/>
      <c r="AB230" s="109"/>
      <c r="AC230" s="109"/>
      <c r="AD230" s="109"/>
      <c r="AE230" s="109"/>
      <c r="AF230" s="109"/>
      <c r="AG230" s="109"/>
      <c r="AH230" s="109"/>
      <c r="AI230" s="109"/>
      <c r="AJ230" s="109"/>
      <c r="AK230" s="109"/>
      <c r="AL230" s="109"/>
      <c r="AM230" s="109"/>
      <c r="AN230" s="109"/>
      <c r="AO230" s="109"/>
      <c r="AP230" s="109"/>
      <c r="AQ230" s="109"/>
      <c r="AR230" s="109"/>
      <c r="AS230" s="109"/>
      <c r="AT230" s="109"/>
      <c r="AU230" s="109"/>
      <c r="AV230" s="109"/>
      <c r="AW230" s="109"/>
      <c r="AX230" s="109"/>
      <c r="AY230" s="109"/>
      <c r="AZ230" s="109"/>
      <c r="BA230" s="109"/>
      <c r="BB230" s="109"/>
      <c r="BC230" s="109"/>
      <c r="BD230" s="109"/>
      <c r="BE230" s="109"/>
      <c r="BF230" s="109"/>
      <c r="BG230" s="109"/>
      <c r="BH230" s="109"/>
      <c r="BI230" s="109"/>
      <c r="BJ230" s="109"/>
      <c r="BK230" s="109"/>
      <c r="BL230" s="109"/>
      <c r="BM230" s="109"/>
      <c r="BN230" s="109"/>
      <c r="BO230" s="109"/>
      <c r="BP230" s="109"/>
      <c r="BQ230" s="109"/>
      <c r="BR230" s="109"/>
      <c r="BS230" s="109"/>
      <c r="BT230" s="109"/>
      <c r="BU230" s="109"/>
      <c r="BV230" s="109"/>
      <c r="BW230" s="109"/>
      <c r="BX230" s="109"/>
      <c r="BY230" s="109"/>
      <c r="BZ230" s="109"/>
      <c r="CA230" s="109"/>
      <c r="CB230" s="109"/>
      <c r="CC230" s="109"/>
      <c r="CD230" s="109"/>
      <c r="CE230" s="109"/>
      <c r="CF230" s="109"/>
      <c r="CG230" s="109"/>
      <c r="CH230" s="109"/>
      <c r="CI230" s="109"/>
      <c r="CJ230" s="109"/>
      <c r="CK230" s="109"/>
      <c r="CL230" s="109"/>
      <c r="CM230" s="109"/>
      <c r="CN230" s="109"/>
      <c r="CO230" s="109"/>
      <c r="CP230" s="109"/>
      <c r="CQ230" s="109"/>
      <c r="CR230" s="109"/>
      <c r="CS230" s="109"/>
      <c r="CT230" s="109"/>
      <c r="CU230" s="109"/>
      <c r="CV230" s="109"/>
      <c r="CW230" s="109"/>
      <c r="CX230" s="109"/>
      <c r="CY230" s="109"/>
      <c r="CZ230" s="109"/>
      <c r="DA230" s="109"/>
      <c r="DB230" s="109"/>
      <c r="DC230" s="109"/>
      <c r="DD230" s="109"/>
      <c r="DE230" s="109"/>
      <c r="DF230" s="109"/>
      <c r="DG230" s="109"/>
      <c r="DH230" s="109"/>
      <c r="DI230" s="109"/>
      <c r="DJ230" s="109"/>
      <c r="DK230" s="109"/>
      <c r="DL230" s="109"/>
      <c r="DM230" s="109"/>
      <c r="DN230" s="109"/>
      <c r="DO230" s="109"/>
      <c r="DP230" s="109"/>
      <c r="DQ230" s="109"/>
      <c r="DR230" s="109"/>
      <c r="DS230" s="109"/>
      <c r="DT230" s="109"/>
      <c r="DU230" s="109"/>
      <c r="DV230" s="109"/>
      <c r="DW230" s="109"/>
      <c r="DX230" s="109"/>
      <c r="DY230" s="109"/>
      <c r="DZ230" s="109"/>
      <c r="EA230" s="109"/>
      <c r="EB230" s="109"/>
      <c r="EC230" s="109"/>
      <c r="ED230" s="109"/>
      <c r="EE230" s="109"/>
      <c r="EF230" s="109"/>
      <c r="EG230" s="109"/>
      <c r="EH230" s="109"/>
      <c r="EI230" s="109"/>
      <c r="EJ230" s="109"/>
      <c r="EK230" s="109"/>
      <c r="EL230" s="109"/>
      <c r="EM230" s="109"/>
      <c r="EN230" s="109"/>
      <c r="EO230" s="109"/>
      <c r="EP230" s="109"/>
      <c r="EQ230" s="109"/>
      <c r="ER230" s="109"/>
      <c r="ES230" s="109"/>
      <c r="ET230" s="109"/>
      <c r="EU230" s="109"/>
      <c r="EV230" s="109"/>
      <c r="EW230" s="109"/>
      <c r="EX230" s="109"/>
      <c r="EY230" s="109"/>
      <c r="EZ230" s="109"/>
      <c r="FA230" s="109"/>
      <c r="FB230" s="109"/>
    </row>
    <row r="231" spans="2:158" s="230" customFormat="1" x14ac:dyDescent="0.2">
      <c r="B231" s="231"/>
      <c r="J231" s="109"/>
      <c r="K231" s="109"/>
      <c r="L231" s="109"/>
      <c r="M231" s="109"/>
      <c r="N231" s="109"/>
      <c r="O231" s="109"/>
      <c r="P231" s="109"/>
      <c r="Q231" s="109"/>
      <c r="R231" s="109"/>
      <c r="S231" s="109"/>
      <c r="T231" s="109"/>
      <c r="U231" s="109"/>
      <c r="V231" s="109"/>
      <c r="W231" s="109"/>
      <c r="X231" s="109"/>
      <c r="Y231" s="109"/>
      <c r="Z231" s="109"/>
      <c r="AA231" s="109"/>
      <c r="AB231" s="109"/>
      <c r="AC231" s="109"/>
      <c r="AD231" s="109"/>
      <c r="AE231" s="109"/>
      <c r="AF231" s="109"/>
      <c r="AG231" s="109"/>
      <c r="AH231" s="109"/>
      <c r="AI231" s="109"/>
      <c r="AJ231" s="109"/>
      <c r="AK231" s="109"/>
      <c r="AL231" s="109"/>
      <c r="AM231" s="109"/>
      <c r="AN231" s="109"/>
      <c r="AO231" s="109"/>
      <c r="AP231" s="109"/>
      <c r="AQ231" s="109"/>
      <c r="AR231" s="109"/>
      <c r="AS231" s="109"/>
      <c r="AT231" s="109"/>
      <c r="AU231" s="109"/>
      <c r="AV231" s="109"/>
      <c r="AW231" s="109"/>
      <c r="AX231" s="109"/>
      <c r="AY231" s="109"/>
      <c r="AZ231" s="109"/>
      <c r="BA231" s="109"/>
      <c r="BB231" s="109"/>
      <c r="BC231" s="109"/>
      <c r="BD231" s="109"/>
      <c r="BE231" s="109"/>
      <c r="BF231" s="109"/>
      <c r="BG231" s="109"/>
      <c r="BH231" s="109"/>
      <c r="BI231" s="109"/>
      <c r="BJ231" s="109"/>
      <c r="BK231" s="109"/>
      <c r="BL231" s="109"/>
      <c r="BM231" s="109"/>
      <c r="BN231" s="109"/>
      <c r="BO231" s="109"/>
      <c r="BP231" s="109"/>
      <c r="BQ231" s="109"/>
      <c r="BR231" s="109"/>
      <c r="BS231" s="109"/>
      <c r="BT231" s="109"/>
      <c r="BU231" s="109"/>
      <c r="BV231" s="109"/>
      <c r="BW231" s="109"/>
      <c r="BX231" s="109"/>
      <c r="BY231" s="109"/>
      <c r="BZ231" s="109"/>
      <c r="CA231" s="109"/>
      <c r="CB231" s="109"/>
      <c r="CC231" s="109"/>
      <c r="CD231" s="109"/>
      <c r="CE231" s="109"/>
      <c r="CF231" s="109"/>
      <c r="CG231" s="109"/>
      <c r="CH231" s="109"/>
      <c r="CI231" s="109"/>
      <c r="CJ231" s="109"/>
      <c r="CK231" s="109"/>
      <c r="CL231" s="109"/>
      <c r="CM231" s="109"/>
      <c r="CN231" s="109"/>
      <c r="CO231" s="109"/>
      <c r="CP231" s="109"/>
      <c r="CQ231" s="109"/>
      <c r="CR231" s="109"/>
      <c r="CS231" s="109"/>
      <c r="CT231" s="109"/>
      <c r="CU231" s="109"/>
      <c r="CV231" s="109"/>
      <c r="CW231" s="109"/>
      <c r="CX231" s="109"/>
      <c r="CY231" s="109"/>
      <c r="CZ231" s="109"/>
      <c r="DA231" s="109"/>
      <c r="DB231" s="109"/>
      <c r="DC231" s="109"/>
      <c r="DD231" s="109"/>
      <c r="DE231" s="109"/>
      <c r="DF231" s="109"/>
      <c r="DG231" s="109"/>
      <c r="DH231" s="109"/>
      <c r="DI231" s="109"/>
      <c r="DJ231" s="109"/>
      <c r="DK231" s="109"/>
      <c r="DL231" s="109"/>
      <c r="DM231" s="109"/>
      <c r="DN231" s="109"/>
      <c r="DO231" s="109"/>
      <c r="DP231" s="109"/>
      <c r="DQ231" s="109"/>
      <c r="DR231" s="109"/>
      <c r="DS231" s="109"/>
      <c r="DT231" s="109"/>
      <c r="DU231" s="109"/>
      <c r="DV231" s="109"/>
      <c r="DW231" s="109"/>
      <c r="DX231" s="109"/>
      <c r="DY231" s="109"/>
      <c r="DZ231" s="109"/>
      <c r="EA231" s="109"/>
      <c r="EB231" s="109"/>
      <c r="EC231" s="109"/>
      <c r="ED231" s="109"/>
      <c r="EE231" s="109"/>
      <c r="EF231" s="109"/>
      <c r="EG231" s="109"/>
      <c r="EH231" s="109"/>
      <c r="EI231" s="109"/>
      <c r="EJ231" s="109"/>
      <c r="EK231" s="109"/>
      <c r="EL231" s="109"/>
      <c r="EM231" s="109"/>
      <c r="EN231" s="109"/>
      <c r="EO231" s="109"/>
      <c r="EP231" s="109"/>
      <c r="EQ231" s="109"/>
      <c r="ER231" s="109"/>
      <c r="ES231" s="109"/>
      <c r="ET231" s="109"/>
      <c r="EU231" s="109"/>
      <c r="EV231" s="109"/>
      <c r="EW231" s="109"/>
      <c r="EX231" s="109"/>
      <c r="EY231" s="109"/>
      <c r="EZ231" s="109"/>
      <c r="FA231" s="109"/>
      <c r="FB231" s="109"/>
    </row>
    <row r="232" spans="2:158" s="230" customFormat="1" x14ac:dyDescent="0.2">
      <c r="B232" s="231"/>
      <c r="J232" s="109"/>
      <c r="K232" s="109"/>
      <c r="L232" s="109"/>
      <c r="M232" s="109"/>
      <c r="N232" s="109"/>
      <c r="O232" s="109"/>
      <c r="P232" s="109"/>
      <c r="Q232" s="109"/>
      <c r="R232" s="109"/>
      <c r="S232" s="109"/>
      <c r="T232" s="109"/>
      <c r="U232" s="109"/>
      <c r="V232" s="109"/>
      <c r="W232" s="109"/>
      <c r="X232" s="109"/>
      <c r="Y232" s="109"/>
      <c r="Z232" s="109"/>
      <c r="AA232" s="109"/>
      <c r="AB232" s="109"/>
      <c r="AC232" s="109"/>
      <c r="AD232" s="109"/>
      <c r="AE232" s="109"/>
      <c r="AF232" s="109"/>
      <c r="AG232" s="109"/>
      <c r="AH232" s="109"/>
      <c r="AI232" s="109"/>
      <c r="AJ232" s="109"/>
      <c r="AK232" s="109"/>
      <c r="AL232" s="109"/>
      <c r="AM232" s="109"/>
      <c r="AN232" s="109"/>
      <c r="AO232" s="109"/>
      <c r="AP232" s="109"/>
      <c r="AQ232" s="109"/>
      <c r="AR232" s="109"/>
      <c r="AS232" s="109"/>
      <c r="AT232" s="109"/>
      <c r="AU232" s="109"/>
      <c r="AV232" s="109"/>
      <c r="AW232" s="109"/>
      <c r="AX232" s="109"/>
      <c r="AY232" s="109"/>
      <c r="AZ232" s="109"/>
      <c r="BA232" s="109"/>
      <c r="BB232" s="109"/>
      <c r="BC232" s="109"/>
      <c r="BD232" s="109"/>
      <c r="BE232" s="109"/>
      <c r="BF232" s="109"/>
      <c r="BG232" s="109"/>
      <c r="BH232" s="109"/>
      <c r="BI232" s="109"/>
      <c r="BJ232" s="109"/>
      <c r="BK232" s="109"/>
      <c r="BL232" s="109"/>
      <c r="BM232" s="109"/>
      <c r="BN232" s="109"/>
      <c r="BO232" s="109"/>
      <c r="BP232" s="109"/>
      <c r="BQ232" s="109"/>
      <c r="BR232" s="109"/>
      <c r="BS232" s="109"/>
      <c r="BT232" s="109"/>
      <c r="BU232" s="109"/>
      <c r="BV232" s="109"/>
      <c r="BW232" s="109"/>
      <c r="BX232" s="109"/>
      <c r="BY232" s="109"/>
      <c r="BZ232" s="109"/>
      <c r="CA232" s="109"/>
      <c r="CB232" s="109"/>
      <c r="CC232" s="109"/>
      <c r="CD232" s="109"/>
      <c r="CE232" s="109"/>
      <c r="CF232" s="109"/>
      <c r="CG232" s="109"/>
      <c r="CH232" s="109"/>
      <c r="CI232" s="109"/>
      <c r="CJ232" s="109"/>
      <c r="CK232" s="109"/>
      <c r="CL232" s="109"/>
      <c r="CM232" s="109"/>
      <c r="CN232" s="109"/>
      <c r="CO232" s="109"/>
      <c r="CP232" s="109"/>
      <c r="CQ232" s="109"/>
      <c r="CR232" s="109"/>
      <c r="CS232" s="109"/>
      <c r="CT232" s="109"/>
      <c r="CU232" s="109"/>
      <c r="CV232" s="109"/>
      <c r="CW232" s="109"/>
      <c r="CX232" s="109"/>
      <c r="CY232" s="109"/>
      <c r="CZ232" s="109"/>
      <c r="DA232" s="109"/>
      <c r="DB232" s="109"/>
      <c r="DC232" s="109"/>
      <c r="DD232" s="109"/>
      <c r="DE232" s="109"/>
      <c r="DF232" s="109"/>
      <c r="DG232" s="109"/>
      <c r="DH232" s="109"/>
      <c r="DI232" s="109"/>
      <c r="DJ232" s="109"/>
      <c r="DK232" s="109"/>
      <c r="DL232" s="109"/>
      <c r="DM232" s="109"/>
      <c r="DN232" s="109"/>
      <c r="DO232" s="109"/>
      <c r="DP232" s="109"/>
      <c r="DQ232" s="109"/>
      <c r="DR232" s="109"/>
      <c r="DS232" s="109"/>
      <c r="DT232" s="109"/>
      <c r="DU232" s="109"/>
      <c r="DV232" s="109"/>
      <c r="DW232" s="109"/>
      <c r="DX232" s="109"/>
      <c r="DY232" s="109"/>
      <c r="DZ232" s="109"/>
      <c r="EA232" s="109"/>
      <c r="EB232" s="109"/>
      <c r="EC232" s="109"/>
      <c r="ED232" s="109"/>
      <c r="EE232" s="109"/>
      <c r="EF232" s="109"/>
      <c r="EG232" s="109"/>
      <c r="EH232" s="109"/>
      <c r="EI232" s="109"/>
      <c r="EJ232" s="109"/>
      <c r="EK232" s="109"/>
      <c r="EL232" s="109"/>
      <c r="EM232" s="109"/>
      <c r="EN232" s="109"/>
      <c r="EO232" s="109"/>
      <c r="EP232" s="109"/>
      <c r="EQ232" s="109"/>
      <c r="ER232" s="109"/>
      <c r="ES232" s="109"/>
      <c r="ET232" s="109"/>
      <c r="EU232" s="109"/>
      <c r="EV232" s="109"/>
      <c r="EW232" s="109"/>
      <c r="EX232" s="109"/>
      <c r="EY232" s="109"/>
      <c r="EZ232" s="109"/>
      <c r="FA232" s="109"/>
      <c r="FB232" s="109"/>
    </row>
    <row r="233" spans="2:158" s="230" customFormat="1" x14ac:dyDescent="0.2">
      <c r="B233" s="231"/>
      <c r="J233" s="109"/>
      <c r="K233" s="109"/>
      <c r="L233" s="109"/>
      <c r="M233" s="109"/>
      <c r="N233" s="109"/>
      <c r="O233" s="109"/>
      <c r="P233" s="109"/>
      <c r="Q233" s="109"/>
      <c r="R233" s="109"/>
      <c r="S233" s="109"/>
      <c r="T233" s="109"/>
      <c r="U233" s="109"/>
      <c r="V233" s="109"/>
      <c r="W233" s="109"/>
      <c r="X233" s="109"/>
      <c r="Y233" s="109"/>
      <c r="Z233" s="109"/>
      <c r="AA233" s="109"/>
      <c r="AB233" s="109"/>
      <c r="AC233" s="109"/>
      <c r="AD233" s="109"/>
      <c r="AE233" s="109"/>
      <c r="AF233" s="109"/>
      <c r="AG233" s="109"/>
      <c r="AH233" s="109"/>
      <c r="AI233" s="109"/>
      <c r="AJ233" s="109"/>
      <c r="AK233" s="109"/>
      <c r="AL233" s="109"/>
      <c r="AM233" s="109"/>
      <c r="AN233" s="109"/>
      <c r="AO233" s="109"/>
      <c r="AP233" s="109"/>
      <c r="AQ233" s="109"/>
      <c r="AR233" s="109"/>
      <c r="AS233" s="109"/>
      <c r="AT233" s="109"/>
      <c r="AU233" s="109"/>
      <c r="AV233" s="109"/>
      <c r="AW233" s="109"/>
      <c r="AX233" s="109"/>
      <c r="AY233" s="109"/>
      <c r="AZ233" s="109"/>
      <c r="BA233" s="109"/>
      <c r="BB233" s="109"/>
      <c r="BC233" s="109"/>
      <c r="BD233" s="109"/>
      <c r="BE233" s="109"/>
      <c r="BF233" s="109"/>
      <c r="BG233" s="109"/>
      <c r="BH233" s="109"/>
      <c r="BI233" s="109"/>
      <c r="BJ233" s="109"/>
      <c r="BK233" s="109"/>
      <c r="BL233" s="109"/>
      <c r="BM233" s="109"/>
      <c r="BN233" s="109"/>
      <c r="BO233" s="109"/>
      <c r="BP233" s="109"/>
      <c r="BQ233" s="109"/>
      <c r="BR233" s="109"/>
      <c r="BS233" s="109"/>
      <c r="BT233" s="109"/>
      <c r="BU233" s="109"/>
      <c r="BV233" s="109"/>
      <c r="BW233" s="109"/>
      <c r="BX233" s="109"/>
      <c r="BY233" s="109"/>
      <c r="BZ233" s="109"/>
      <c r="CA233" s="109"/>
      <c r="CB233" s="109"/>
      <c r="CC233" s="109"/>
      <c r="CD233" s="109"/>
      <c r="CE233" s="109"/>
      <c r="CF233" s="109"/>
      <c r="CG233" s="109"/>
      <c r="CH233" s="109"/>
      <c r="CI233" s="109"/>
      <c r="CJ233" s="109"/>
      <c r="CK233" s="109"/>
      <c r="CL233" s="109"/>
      <c r="CM233" s="109"/>
      <c r="CN233" s="109"/>
      <c r="CO233" s="109"/>
      <c r="CP233" s="109"/>
      <c r="CQ233" s="109"/>
      <c r="CR233" s="109"/>
      <c r="CS233" s="109"/>
      <c r="CT233" s="109"/>
      <c r="CU233" s="109"/>
      <c r="CV233" s="109"/>
      <c r="CW233" s="109"/>
      <c r="CX233" s="109"/>
      <c r="CY233" s="109"/>
      <c r="CZ233" s="109"/>
      <c r="DA233" s="109"/>
      <c r="DB233" s="109"/>
      <c r="DC233" s="109"/>
      <c r="DD233" s="109"/>
      <c r="DE233" s="109"/>
      <c r="DF233" s="109"/>
      <c r="DG233" s="109"/>
      <c r="DH233" s="109"/>
      <c r="DI233" s="109"/>
      <c r="DJ233" s="109"/>
      <c r="DK233" s="109"/>
      <c r="DL233" s="109"/>
      <c r="DM233" s="109"/>
      <c r="DN233" s="109"/>
      <c r="DO233" s="109"/>
      <c r="DP233" s="109"/>
      <c r="DQ233" s="109"/>
      <c r="DR233" s="109"/>
      <c r="DS233" s="109"/>
      <c r="DT233" s="109"/>
      <c r="DU233" s="109"/>
      <c r="DV233" s="109"/>
      <c r="DW233" s="109"/>
      <c r="DX233" s="109"/>
      <c r="DY233" s="109"/>
      <c r="DZ233" s="109"/>
      <c r="EA233" s="109"/>
      <c r="EB233" s="109"/>
      <c r="EC233" s="109"/>
      <c r="ED233" s="109"/>
      <c r="EE233" s="109"/>
      <c r="EF233" s="109"/>
      <c r="EG233" s="109"/>
      <c r="EH233" s="109"/>
      <c r="EI233" s="109"/>
      <c r="EJ233" s="109"/>
      <c r="EK233" s="109"/>
      <c r="EL233" s="109"/>
      <c r="EM233" s="109"/>
      <c r="EN233" s="109"/>
      <c r="EO233" s="109"/>
      <c r="EP233" s="109"/>
      <c r="EQ233" s="109"/>
      <c r="ER233" s="109"/>
      <c r="ES233" s="109"/>
      <c r="ET233" s="109"/>
      <c r="EU233" s="109"/>
      <c r="EV233" s="109"/>
      <c r="EW233" s="109"/>
      <c r="EX233" s="109"/>
      <c r="EY233" s="109"/>
      <c r="EZ233" s="109"/>
      <c r="FA233" s="109"/>
      <c r="FB233" s="109"/>
    </row>
    <row r="234" spans="2:158" s="230" customFormat="1" x14ac:dyDescent="0.2">
      <c r="B234" s="231"/>
      <c r="J234" s="109"/>
      <c r="K234" s="109"/>
      <c r="L234" s="109"/>
      <c r="M234" s="109"/>
      <c r="N234" s="109"/>
      <c r="O234" s="109"/>
      <c r="P234" s="109"/>
      <c r="Q234" s="109"/>
      <c r="R234" s="109"/>
      <c r="S234" s="109"/>
      <c r="T234" s="109"/>
      <c r="U234" s="109"/>
      <c r="V234" s="109"/>
      <c r="W234" s="109"/>
      <c r="X234" s="109"/>
      <c r="Y234" s="109"/>
      <c r="Z234" s="109"/>
      <c r="AA234" s="109"/>
      <c r="AB234" s="109"/>
      <c r="AC234" s="109"/>
      <c r="AD234" s="109"/>
      <c r="AE234" s="109"/>
      <c r="AF234" s="109"/>
      <c r="AG234" s="109"/>
      <c r="AH234" s="109"/>
      <c r="AI234" s="109"/>
      <c r="AJ234" s="109"/>
      <c r="AK234" s="109"/>
      <c r="AL234" s="109"/>
      <c r="AM234" s="109"/>
      <c r="AN234" s="109"/>
      <c r="AO234" s="109"/>
      <c r="AP234" s="109"/>
      <c r="AQ234" s="109"/>
      <c r="AR234" s="109"/>
      <c r="AS234" s="109"/>
      <c r="AT234" s="109"/>
      <c r="AU234" s="109"/>
      <c r="AV234" s="109"/>
      <c r="AW234" s="109"/>
      <c r="AX234" s="109"/>
      <c r="AY234" s="109"/>
      <c r="AZ234" s="109"/>
      <c r="BA234" s="109"/>
      <c r="BB234" s="109"/>
      <c r="BC234" s="109"/>
      <c r="BD234" s="109"/>
      <c r="BE234" s="109"/>
      <c r="BF234" s="109"/>
      <c r="BG234" s="109"/>
      <c r="BH234" s="109"/>
      <c r="BI234" s="109"/>
      <c r="BJ234" s="109"/>
      <c r="BK234" s="109"/>
      <c r="BL234" s="109"/>
      <c r="BM234" s="109"/>
      <c r="BN234" s="109"/>
      <c r="BO234" s="109"/>
      <c r="BP234" s="109"/>
      <c r="BQ234" s="109"/>
      <c r="BR234" s="109"/>
      <c r="BS234" s="109"/>
      <c r="BT234" s="109"/>
      <c r="BU234" s="109"/>
      <c r="BV234" s="109"/>
      <c r="BW234" s="109"/>
      <c r="BX234" s="109"/>
      <c r="BY234" s="109"/>
      <c r="BZ234" s="109"/>
      <c r="CA234" s="109"/>
      <c r="CB234" s="109"/>
      <c r="CC234" s="109"/>
      <c r="CD234" s="109"/>
      <c r="CE234" s="109"/>
      <c r="CF234" s="109"/>
      <c r="CG234" s="109"/>
      <c r="CH234" s="109"/>
      <c r="CI234" s="109"/>
      <c r="CJ234" s="109"/>
      <c r="CK234" s="109"/>
      <c r="CL234" s="109"/>
      <c r="CM234" s="109"/>
      <c r="CN234" s="109"/>
      <c r="CO234" s="109"/>
      <c r="CP234" s="109"/>
      <c r="CQ234" s="109"/>
      <c r="CR234" s="109"/>
      <c r="CS234" s="109"/>
      <c r="CT234" s="109"/>
      <c r="CU234" s="109"/>
      <c r="CV234" s="109"/>
      <c r="CW234" s="109"/>
      <c r="CX234" s="109"/>
      <c r="CY234" s="109"/>
      <c r="CZ234" s="109"/>
      <c r="DA234" s="109"/>
      <c r="DB234" s="109"/>
      <c r="DC234" s="109"/>
      <c r="DD234" s="109"/>
      <c r="DE234" s="109"/>
      <c r="DF234" s="109"/>
      <c r="DG234" s="109"/>
      <c r="DH234" s="109"/>
      <c r="DI234" s="109"/>
      <c r="DJ234" s="109"/>
      <c r="DK234" s="109"/>
      <c r="DL234" s="109"/>
      <c r="DM234" s="109"/>
      <c r="DN234" s="109"/>
      <c r="DO234" s="109"/>
      <c r="DP234" s="109"/>
      <c r="DQ234" s="109"/>
      <c r="DR234" s="109"/>
      <c r="DS234" s="109"/>
      <c r="DT234" s="109"/>
      <c r="DU234" s="109"/>
      <c r="DV234" s="109"/>
      <c r="DW234" s="109"/>
      <c r="DX234" s="109"/>
      <c r="DY234" s="109"/>
      <c r="DZ234" s="109"/>
      <c r="EA234" s="109"/>
      <c r="EB234" s="109"/>
      <c r="EC234" s="109"/>
      <c r="ED234" s="109"/>
      <c r="EE234" s="109"/>
      <c r="EF234" s="109"/>
      <c r="EG234" s="109"/>
      <c r="EH234" s="109"/>
      <c r="EI234" s="109"/>
      <c r="EJ234" s="109"/>
      <c r="EK234" s="109"/>
      <c r="EL234" s="109"/>
      <c r="EM234" s="109"/>
      <c r="EN234" s="109"/>
      <c r="EO234" s="109"/>
      <c r="EP234" s="109"/>
      <c r="EQ234" s="109"/>
      <c r="ER234" s="109"/>
      <c r="ES234" s="109"/>
      <c r="ET234" s="109"/>
      <c r="EU234" s="109"/>
      <c r="EV234" s="109"/>
      <c r="EW234" s="109"/>
      <c r="EX234" s="109"/>
      <c r="EY234" s="109"/>
      <c r="EZ234" s="109"/>
      <c r="FA234" s="109"/>
      <c r="FB234" s="109"/>
    </row>
    <row r="235" spans="2:158" s="230" customFormat="1" x14ac:dyDescent="0.2">
      <c r="B235" s="231"/>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09"/>
      <c r="AL235" s="109"/>
      <c r="AM235" s="109"/>
      <c r="AN235" s="109"/>
      <c r="AO235" s="109"/>
      <c r="AP235" s="109"/>
      <c r="AQ235" s="109"/>
      <c r="AR235" s="109"/>
      <c r="AS235" s="109"/>
      <c r="AT235" s="109"/>
      <c r="AU235" s="109"/>
      <c r="AV235" s="109"/>
      <c r="AW235" s="109"/>
      <c r="AX235" s="109"/>
      <c r="AY235" s="109"/>
      <c r="AZ235" s="109"/>
      <c r="BA235" s="109"/>
      <c r="BB235" s="109"/>
      <c r="BC235" s="109"/>
      <c r="BD235" s="109"/>
      <c r="BE235" s="109"/>
      <c r="BF235" s="109"/>
      <c r="BG235" s="109"/>
      <c r="BH235" s="109"/>
      <c r="BI235" s="109"/>
      <c r="BJ235" s="109"/>
      <c r="BK235" s="109"/>
      <c r="BL235" s="109"/>
      <c r="BM235" s="109"/>
      <c r="BN235" s="109"/>
      <c r="BO235" s="109"/>
      <c r="BP235" s="109"/>
      <c r="BQ235" s="109"/>
      <c r="BR235" s="109"/>
      <c r="BS235" s="109"/>
      <c r="BT235" s="109"/>
      <c r="BU235" s="109"/>
      <c r="BV235" s="109"/>
      <c r="BW235" s="109"/>
      <c r="BX235" s="109"/>
      <c r="BY235" s="109"/>
      <c r="BZ235" s="109"/>
      <c r="CA235" s="109"/>
      <c r="CB235" s="109"/>
      <c r="CC235" s="109"/>
      <c r="CD235" s="109"/>
      <c r="CE235" s="109"/>
      <c r="CF235" s="109"/>
      <c r="CG235" s="109"/>
      <c r="CH235" s="109"/>
      <c r="CI235" s="109"/>
      <c r="CJ235" s="109"/>
      <c r="CK235" s="109"/>
      <c r="CL235" s="109"/>
      <c r="CM235" s="109"/>
      <c r="CN235" s="109"/>
      <c r="CO235" s="109"/>
      <c r="CP235" s="109"/>
      <c r="CQ235" s="109"/>
      <c r="CR235" s="109"/>
      <c r="CS235" s="109"/>
      <c r="CT235" s="109"/>
      <c r="CU235" s="109"/>
      <c r="CV235" s="109"/>
      <c r="CW235" s="109"/>
      <c r="CX235" s="109"/>
      <c r="CY235" s="109"/>
      <c r="CZ235" s="109"/>
      <c r="DA235" s="109"/>
      <c r="DB235" s="109"/>
      <c r="DC235" s="109"/>
      <c r="DD235" s="109"/>
      <c r="DE235" s="109"/>
      <c r="DF235" s="109"/>
      <c r="DG235" s="109"/>
      <c r="DH235" s="109"/>
      <c r="DI235" s="109"/>
      <c r="DJ235" s="109"/>
      <c r="DK235" s="109"/>
      <c r="DL235" s="109"/>
      <c r="DM235" s="109"/>
      <c r="DN235" s="109"/>
      <c r="DO235" s="109"/>
      <c r="DP235" s="109"/>
      <c r="DQ235" s="109"/>
      <c r="DR235" s="109"/>
      <c r="DS235" s="109"/>
      <c r="DT235" s="109"/>
      <c r="DU235" s="109"/>
      <c r="DV235" s="109"/>
      <c r="DW235" s="109"/>
      <c r="DX235" s="109"/>
      <c r="DY235" s="109"/>
      <c r="DZ235" s="109"/>
      <c r="EA235" s="109"/>
      <c r="EB235" s="109"/>
      <c r="EC235" s="109"/>
      <c r="ED235" s="109"/>
      <c r="EE235" s="109"/>
      <c r="EF235" s="109"/>
      <c r="EG235" s="109"/>
      <c r="EH235" s="109"/>
      <c r="EI235" s="109"/>
      <c r="EJ235" s="109"/>
      <c r="EK235" s="109"/>
      <c r="EL235" s="109"/>
      <c r="EM235" s="109"/>
      <c r="EN235" s="109"/>
      <c r="EO235" s="109"/>
      <c r="EP235" s="109"/>
      <c r="EQ235" s="109"/>
      <c r="ER235" s="109"/>
      <c r="ES235" s="109"/>
      <c r="ET235" s="109"/>
      <c r="EU235" s="109"/>
      <c r="EV235" s="109"/>
      <c r="EW235" s="109"/>
      <c r="EX235" s="109"/>
      <c r="EY235" s="109"/>
      <c r="EZ235" s="109"/>
      <c r="FA235" s="109"/>
      <c r="FB235" s="109"/>
    </row>
    <row r="236" spans="2:158" s="230" customFormat="1" x14ac:dyDescent="0.2">
      <c r="B236" s="231"/>
      <c r="J236" s="109"/>
      <c r="K236" s="109"/>
      <c r="L236" s="109"/>
      <c r="M236" s="109"/>
      <c r="N236" s="109"/>
      <c r="O236" s="109"/>
      <c r="P236" s="109"/>
      <c r="Q236" s="109"/>
      <c r="R236" s="109"/>
      <c r="S236" s="109"/>
      <c r="T236" s="109"/>
      <c r="U236" s="109"/>
      <c r="V236" s="109"/>
      <c r="W236" s="109"/>
      <c r="X236" s="109"/>
      <c r="Y236" s="109"/>
      <c r="Z236" s="109"/>
      <c r="AA236" s="109"/>
      <c r="AB236" s="109"/>
      <c r="AC236" s="109"/>
      <c r="AD236" s="109"/>
      <c r="AE236" s="109"/>
      <c r="AF236" s="109"/>
      <c r="AG236" s="109"/>
      <c r="AH236" s="109"/>
      <c r="AI236" s="109"/>
      <c r="AJ236" s="109"/>
      <c r="AK236" s="109"/>
      <c r="AL236" s="109"/>
      <c r="AM236" s="109"/>
      <c r="AN236" s="109"/>
      <c r="AO236" s="109"/>
      <c r="AP236" s="109"/>
      <c r="AQ236" s="109"/>
      <c r="AR236" s="109"/>
      <c r="AS236" s="109"/>
      <c r="AT236" s="109"/>
      <c r="AU236" s="109"/>
      <c r="AV236" s="109"/>
      <c r="AW236" s="109"/>
      <c r="AX236" s="109"/>
      <c r="AY236" s="109"/>
      <c r="AZ236" s="109"/>
      <c r="BA236" s="109"/>
      <c r="BB236" s="109"/>
      <c r="BC236" s="109"/>
      <c r="BD236" s="109"/>
      <c r="BE236" s="109"/>
      <c r="BF236" s="109"/>
      <c r="BG236" s="109"/>
      <c r="BH236" s="109"/>
      <c r="BI236" s="109"/>
      <c r="BJ236" s="109"/>
      <c r="BK236" s="109"/>
      <c r="BL236" s="109"/>
      <c r="BM236" s="109"/>
      <c r="BN236" s="109"/>
      <c r="BO236" s="109"/>
      <c r="BP236" s="109"/>
      <c r="BQ236" s="109"/>
      <c r="BR236" s="109"/>
      <c r="BS236" s="109"/>
      <c r="BT236" s="109"/>
      <c r="BU236" s="109"/>
      <c r="BV236" s="109"/>
      <c r="BW236" s="109"/>
      <c r="BX236" s="109"/>
      <c r="BY236" s="109"/>
      <c r="BZ236" s="109"/>
      <c r="CA236" s="109"/>
      <c r="CB236" s="109"/>
      <c r="CC236" s="109"/>
      <c r="CD236" s="109"/>
      <c r="CE236" s="109"/>
      <c r="CF236" s="109"/>
      <c r="CG236" s="109"/>
      <c r="CH236" s="109"/>
      <c r="CI236" s="109"/>
      <c r="CJ236" s="109"/>
      <c r="CK236" s="109"/>
      <c r="CL236" s="109"/>
      <c r="CM236" s="109"/>
      <c r="CN236" s="109"/>
      <c r="CO236" s="109"/>
      <c r="CP236" s="109"/>
      <c r="CQ236" s="109"/>
      <c r="CR236" s="109"/>
      <c r="CS236" s="109"/>
      <c r="CT236" s="109"/>
      <c r="CU236" s="109"/>
      <c r="CV236" s="109"/>
      <c r="CW236" s="109"/>
      <c r="CX236" s="109"/>
      <c r="CY236" s="109"/>
      <c r="CZ236" s="109"/>
      <c r="DA236" s="109"/>
      <c r="DB236" s="109"/>
      <c r="DC236" s="109"/>
      <c r="DD236" s="109"/>
      <c r="DE236" s="109"/>
      <c r="DF236" s="109"/>
      <c r="DG236" s="109"/>
      <c r="DH236" s="109"/>
      <c r="DI236" s="109"/>
      <c r="DJ236" s="109"/>
      <c r="DK236" s="109"/>
      <c r="DL236" s="109"/>
      <c r="DM236" s="109"/>
      <c r="DN236" s="109"/>
      <c r="DO236" s="109"/>
      <c r="DP236" s="109"/>
      <c r="DQ236" s="109"/>
      <c r="DR236" s="109"/>
      <c r="DS236" s="109"/>
      <c r="DT236" s="109"/>
      <c r="DU236" s="109"/>
      <c r="DV236" s="109"/>
      <c r="DW236" s="109"/>
      <c r="DX236" s="109"/>
      <c r="DY236" s="109"/>
      <c r="DZ236" s="109"/>
      <c r="EA236" s="109"/>
      <c r="EB236" s="109"/>
      <c r="EC236" s="109"/>
      <c r="ED236" s="109"/>
      <c r="EE236" s="109"/>
      <c r="EF236" s="109"/>
      <c r="EG236" s="109"/>
      <c r="EH236" s="109"/>
      <c r="EI236" s="109"/>
      <c r="EJ236" s="109"/>
      <c r="EK236" s="109"/>
      <c r="EL236" s="109"/>
      <c r="EM236" s="109"/>
      <c r="EN236" s="109"/>
      <c r="EO236" s="109"/>
      <c r="EP236" s="109"/>
      <c r="EQ236" s="109"/>
      <c r="ER236" s="109"/>
      <c r="ES236" s="109"/>
      <c r="ET236" s="109"/>
      <c r="EU236" s="109"/>
      <c r="EV236" s="109"/>
      <c r="EW236" s="109"/>
      <c r="EX236" s="109"/>
      <c r="EY236" s="109"/>
      <c r="EZ236" s="109"/>
      <c r="FA236" s="109"/>
      <c r="FB236" s="109"/>
    </row>
    <row r="237" spans="2:158" s="230" customFormat="1" x14ac:dyDescent="0.2">
      <c r="B237" s="231"/>
      <c r="J237" s="109"/>
      <c r="K237" s="109"/>
      <c r="L237" s="109"/>
      <c r="M237" s="109"/>
      <c r="N237" s="109"/>
      <c r="O237" s="109"/>
      <c r="P237" s="109"/>
      <c r="Q237" s="109"/>
      <c r="R237" s="109"/>
      <c r="S237" s="109"/>
      <c r="T237" s="109"/>
      <c r="U237" s="109"/>
      <c r="V237" s="109"/>
      <c r="W237" s="109"/>
      <c r="X237" s="109"/>
      <c r="Y237" s="109"/>
      <c r="Z237" s="109"/>
      <c r="AA237" s="109"/>
      <c r="AB237" s="109"/>
      <c r="AC237" s="109"/>
      <c r="AD237" s="109"/>
      <c r="AE237" s="109"/>
      <c r="AF237" s="109"/>
      <c r="AG237" s="109"/>
      <c r="AH237" s="109"/>
      <c r="AI237" s="109"/>
      <c r="AJ237" s="109"/>
      <c r="AK237" s="109"/>
      <c r="AL237" s="109"/>
      <c r="AM237" s="109"/>
      <c r="AN237" s="109"/>
      <c r="AO237" s="109"/>
      <c r="AP237" s="109"/>
      <c r="AQ237" s="109"/>
      <c r="AR237" s="109"/>
      <c r="AS237" s="109"/>
      <c r="AT237" s="109"/>
      <c r="AU237" s="109"/>
      <c r="AV237" s="109"/>
      <c r="AW237" s="109"/>
      <c r="AX237" s="109"/>
      <c r="AY237" s="109"/>
      <c r="AZ237" s="109"/>
      <c r="BA237" s="109"/>
      <c r="BB237" s="109"/>
      <c r="BC237" s="109"/>
      <c r="BD237" s="109"/>
      <c r="BE237" s="109"/>
      <c r="BF237" s="109"/>
      <c r="BG237" s="109"/>
      <c r="BH237" s="109"/>
      <c r="BI237" s="109"/>
      <c r="BJ237" s="109"/>
      <c r="BK237" s="109"/>
      <c r="BL237" s="109"/>
      <c r="BM237" s="109"/>
      <c r="BN237" s="109"/>
      <c r="BO237" s="109"/>
      <c r="BP237" s="109"/>
      <c r="BQ237" s="109"/>
      <c r="BR237" s="109"/>
      <c r="BS237" s="109"/>
      <c r="BT237" s="109"/>
      <c r="BU237" s="109"/>
      <c r="BV237" s="109"/>
      <c r="BW237" s="109"/>
      <c r="BX237" s="109"/>
      <c r="BY237" s="109"/>
      <c r="BZ237" s="109"/>
      <c r="CA237" s="109"/>
      <c r="CB237" s="109"/>
      <c r="CC237" s="109"/>
      <c r="CD237" s="109"/>
      <c r="CE237" s="109"/>
      <c r="CF237" s="109"/>
      <c r="CG237" s="109"/>
      <c r="CH237" s="109"/>
      <c r="CI237" s="109"/>
      <c r="CJ237" s="109"/>
      <c r="CK237" s="109"/>
      <c r="CL237" s="109"/>
      <c r="CM237" s="109"/>
      <c r="CN237" s="109"/>
      <c r="CO237" s="109"/>
      <c r="CP237" s="109"/>
      <c r="CQ237" s="109"/>
      <c r="CR237" s="109"/>
      <c r="CS237" s="109"/>
      <c r="CT237" s="109"/>
      <c r="CU237" s="109"/>
      <c r="CV237" s="109"/>
      <c r="CW237" s="109"/>
      <c r="CX237" s="109"/>
      <c r="CY237" s="109"/>
      <c r="CZ237" s="109"/>
      <c r="DA237" s="109"/>
      <c r="DB237" s="109"/>
      <c r="DC237" s="109"/>
      <c r="DD237" s="109"/>
      <c r="DE237" s="109"/>
      <c r="DF237" s="109"/>
      <c r="DG237" s="109"/>
      <c r="DH237" s="109"/>
      <c r="DI237" s="109"/>
      <c r="DJ237" s="109"/>
      <c r="DK237" s="109"/>
      <c r="DL237" s="109"/>
      <c r="DM237" s="109"/>
      <c r="DN237" s="109"/>
      <c r="DO237" s="109"/>
      <c r="DP237" s="109"/>
      <c r="DQ237" s="109"/>
      <c r="DR237" s="109"/>
      <c r="DS237" s="109"/>
      <c r="DT237" s="109"/>
      <c r="DU237" s="109"/>
      <c r="DV237" s="109"/>
      <c r="DW237" s="109"/>
      <c r="DX237" s="109"/>
      <c r="DY237" s="109"/>
      <c r="DZ237" s="109"/>
      <c r="EA237" s="109"/>
      <c r="EB237" s="109"/>
      <c r="EC237" s="109"/>
      <c r="ED237" s="109"/>
      <c r="EE237" s="109"/>
      <c r="EF237" s="109"/>
      <c r="EG237" s="109"/>
      <c r="EH237" s="109"/>
      <c r="EI237" s="109"/>
      <c r="EJ237" s="109"/>
      <c r="EK237" s="109"/>
      <c r="EL237" s="109"/>
      <c r="EM237" s="109"/>
      <c r="EN237" s="109"/>
      <c r="EO237" s="109"/>
      <c r="EP237" s="109"/>
      <c r="EQ237" s="109"/>
      <c r="ER237" s="109"/>
      <c r="ES237" s="109"/>
      <c r="ET237" s="109"/>
      <c r="EU237" s="109"/>
      <c r="EV237" s="109"/>
      <c r="EW237" s="109"/>
      <c r="EX237" s="109"/>
      <c r="EY237" s="109"/>
      <c r="EZ237" s="109"/>
      <c r="FA237" s="109"/>
      <c r="FB237" s="109"/>
    </row>
    <row r="238" spans="2:158" s="230" customFormat="1" x14ac:dyDescent="0.2">
      <c r="B238" s="231"/>
      <c r="J238" s="109"/>
      <c r="K238" s="109"/>
      <c r="L238" s="109"/>
      <c r="M238" s="109"/>
      <c r="N238" s="109"/>
      <c r="O238" s="109"/>
      <c r="P238" s="109"/>
      <c r="Q238" s="109"/>
      <c r="R238" s="109"/>
      <c r="S238" s="109"/>
      <c r="T238" s="109"/>
      <c r="U238" s="109"/>
      <c r="V238" s="109"/>
      <c r="W238" s="109"/>
      <c r="X238" s="109"/>
      <c r="Y238" s="109"/>
      <c r="Z238" s="109"/>
      <c r="AA238" s="109"/>
      <c r="AB238" s="109"/>
      <c r="AC238" s="109"/>
      <c r="AD238" s="109"/>
      <c r="AE238" s="109"/>
      <c r="AF238" s="109"/>
      <c r="AG238" s="109"/>
      <c r="AH238" s="109"/>
      <c r="AI238" s="109"/>
      <c r="AJ238" s="109"/>
      <c r="AK238" s="109"/>
      <c r="AL238" s="109"/>
      <c r="AM238" s="109"/>
      <c r="AN238" s="109"/>
      <c r="AO238" s="109"/>
      <c r="AP238" s="109"/>
      <c r="AQ238" s="109"/>
      <c r="AR238" s="109"/>
      <c r="AS238" s="109"/>
      <c r="AT238" s="109"/>
      <c r="AU238" s="109"/>
      <c r="AV238" s="109"/>
      <c r="AW238" s="109"/>
      <c r="AX238" s="109"/>
      <c r="AY238" s="109"/>
      <c r="AZ238" s="109"/>
      <c r="BA238" s="109"/>
      <c r="BB238" s="109"/>
      <c r="BC238" s="109"/>
      <c r="BD238" s="109"/>
      <c r="BE238" s="109"/>
      <c r="BF238" s="109"/>
      <c r="BG238" s="109"/>
      <c r="BH238" s="109"/>
      <c r="BI238" s="109"/>
      <c r="BJ238" s="109"/>
      <c r="BK238" s="109"/>
      <c r="BL238" s="109"/>
      <c r="BM238" s="109"/>
      <c r="BN238" s="109"/>
      <c r="BO238" s="109"/>
      <c r="BP238" s="109"/>
      <c r="BQ238" s="109"/>
      <c r="BR238" s="109"/>
      <c r="BS238" s="109"/>
      <c r="BT238" s="109"/>
      <c r="BU238" s="109"/>
      <c r="BV238" s="109"/>
      <c r="BW238" s="109"/>
      <c r="BX238" s="109"/>
      <c r="BY238" s="109"/>
      <c r="BZ238" s="109"/>
      <c r="CA238" s="109"/>
      <c r="CB238" s="109"/>
      <c r="CC238" s="109"/>
      <c r="CD238" s="109"/>
      <c r="CE238" s="109"/>
      <c r="CF238" s="109"/>
      <c r="CG238" s="109"/>
      <c r="CH238" s="109"/>
      <c r="CI238" s="109"/>
      <c r="CJ238" s="109"/>
      <c r="CK238" s="109"/>
      <c r="CL238" s="109"/>
      <c r="CM238" s="109"/>
      <c r="CN238" s="109"/>
      <c r="CO238" s="109"/>
      <c r="CP238" s="109"/>
      <c r="CQ238" s="109"/>
      <c r="CR238" s="109"/>
      <c r="CS238" s="109"/>
      <c r="CT238" s="109"/>
      <c r="CU238" s="109"/>
      <c r="CV238" s="109"/>
      <c r="CW238" s="109"/>
      <c r="CX238" s="109"/>
      <c r="CY238" s="109"/>
      <c r="CZ238" s="109"/>
      <c r="DA238" s="109"/>
      <c r="DB238" s="109"/>
      <c r="DC238" s="109"/>
      <c r="DD238" s="109"/>
      <c r="DE238" s="109"/>
      <c r="DF238" s="109"/>
      <c r="DG238" s="109"/>
      <c r="DH238" s="109"/>
      <c r="DI238" s="109"/>
      <c r="DJ238" s="109"/>
      <c r="DK238" s="109"/>
      <c r="DL238" s="109"/>
      <c r="DM238" s="109"/>
      <c r="DN238" s="109"/>
      <c r="DO238" s="109"/>
      <c r="DP238" s="109"/>
      <c r="DQ238" s="109"/>
      <c r="DR238" s="109"/>
      <c r="DS238" s="109"/>
      <c r="DT238" s="109"/>
      <c r="DU238" s="109"/>
      <c r="DV238" s="109"/>
      <c r="DW238" s="109"/>
      <c r="DX238" s="109"/>
      <c r="DY238" s="109"/>
      <c r="DZ238" s="109"/>
      <c r="EA238" s="109"/>
      <c r="EB238" s="109"/>
      <c r="EC238" s="109"/>
      <c r="ED238" s="109"/>
      <c r="EE238" s="109"/>
      <c r="EF238" s="109"/>
      <c r="EG238" s="109"/>
      <c r="EH238" s="109"/>
      <c r="EI238" s="109"/>
      <c r="EJ238" s="109"/>
      <c r="EK238" s="109"/>
      <c r="EL238" s="109"/>
      <c r="EM238" s="109"/>
      <c r="EN238" s="109"/>
      <c r="EO238" s="109"/>
      <c r="EP238" s="109"/>
      <c r="EQ238" s="109"/>
      <c r="ER238" s="109"/>
      <c r="ES238" s="109"/>
      <c r="ET238" s="109"/>
      <c r="EU238" s="109"/>
      <c r="EV238" s="109"/>
      <c r="EW238" s="109"/>
      <c r="EX238" s="109"/>
      <c r="EY238" s="109"/>
      <c r="EZ238" s="109"/>
      <c r="FA238" s="109"/>
      <c r="FB238" s="109"/>
    </row>
    <row r="239" spans="2:158" s="230" customFormat="1" x14ac:dyDescent="0.2">
      <c r="B239" s="231"/>
      <c r="J239" s="109"/>
      <c r="K239" s="109"/>
      <c r="L239" s="109"/>
      <c r="M239" s="109"/>
      <c r="N239" s="109"/>
      <c r="O239" s="109"/>
      <c r="P239" s="109"/>
      <c r="Q239" s="109"/>
      <c r="R239" s="109"/>
      <c r="S239" s="109"/>
      <c r="T239" s="109"/>
      <c r="U239" s="109"/>
      <c r="V239" s="109"/>
      <c r="W239" s="109"/>
      <c r="X239" s="109"/>
      <c r="Y239" s="109"/>
      <c r="Z239" s="109"/>
      <c r="AA239" s="109"/>
      <c r="AB239" s="109"/>
      <c r="AC239" s="109"/>
      <c r="AD239" s="109"/>
      <c r="AE239" s="109"/>
      <c r="AF239" s="109"/>
      <c r="AG239" s="109"/>
      <c r="AH239" s="109"/>
      <c r="AI239" s="109"/>
      <c r="AJ239" s="109"/>
      <c r="AK239" s="109"/>
      <c r="AL239" s="109"/>
      <c r="AM239" s="109"/>
      <c r="AN239" s="109"/>
      <c r="AO239" s="109"/>
      <c r="AP239" s="109"/>
      <c r="AQ239" s="109"/>
      <c r="AR239" s="109"/>
      <c r="AS239" s="109"/>
      <c r="AT239" s="109"/>
      <c r="AU239" s="109"/>
      <c r="AV239" s="109"/>
      <c r="AW239" s="109"/>
      <c r="AX239" s="109"/>
      <c r="AY239" s="109"/>
      <c r="AZ239" s="109"/>
      <c r="BA239" s="109"/>
      <c r="BB239" s="109"/>
      <c r="BC239" s="109"/>
      <c r="BD239" s="109"/>
      <c r="BE239" s="109"/>
      <c r="BF239" s="109"/>
      <c r="BG239" s="109"/>
      <c r="BH239" s="109"/>
      <c r="BI239" s="109"/>
      <c r="BJ239" s="109"/>
      <c r="BK239" s="109"/>
      <c r="BL239" s="109"/>
      <c r="BM239" s="109"/>
      <c r="BN239" s="109"/>
      <c r="BO239" s="109"/>
      <c r="BP239" s="109"/>
      <c r="BQ239" s="109"/>
      <c r="BR239" s="109"/>
      <c r="BS239" s="109"/>
      <c r="BT239" s="109"/>
      <c r="BU239" s="109"/>
      <c r="BV239" s="109"/>
      <c r="BW239" s="109"/>
      <c r="BX239" s="109"/>
      <c r="BY239" s="109"/>
      <c r="BZ239" s="109"/>
      <c r="CA239" s="109"/>
      <c r="CB239" s="109"/>
      <c r="CC239" s="109"/>
      <c r="CD239" s="109"/>
      <c r="CE239" s="109"/>
      <c r="CF239" s="109"/>
      <c r="CG239" s="109"/>
      <c r="CH239" s="109"/>
      <c r="CI239" s="109"/>
      <c r="CJ239" s="109"/>
      <c r="CK239" s="109"/>
      <c r="CL239" s="109"/>
      <c r="CM239" s="109"/>
      <c r="CN239" s="109"/>
      <c r="CO239" s="109"/>
      <c r="CP239" s="109"/>
      <c r="CQ239" s="109"/>
      <c r="CR239" s="109"/>
      <c r="CS239" s="109"/>
      <c r="CT239" s="109"/>
      <c r="CU239" s="109"/>
      <c r="CV239" s="109"/>
      <c r="CW239" s="109"/>
      <c r="CX239" s="109"/>
      <c r="CY239" s="109"/>
      <c r="CZ239" s="109"/>
      <c r="DA239" s="109"/>
      <c r="DB239" s="109"/>
      <c r="DC239" s="109"/>
      <c r="DD239" s="109"/>
      <c r="DE239" s="109"/>
      <c r="DF239" s="109"/>
      <c r="DG239" s="109"/>
      <c r="DH239" s="109"/>
      <c r="DI239" s="109"/>
      <c r="DJ239" s="109"/>
      <c r="DK239" s="109"/>
      <c r="DL239" s="109"/>
      <c r="DM239" s="109"/>
      <c r="DN239" s="109"/>
      <c r="DO239" s="109"/>
      <c r="DP239" s="109"/>
      <c r="DQ239" s="109"/>
      <c r="DR239" s="109"/>
      <c r="DS239" s="109"/>
      <c r="DT239" s="109"/>
      <c r="DU239" s="109"/>
      <c r="DV239" s="109"/>
      <c r="DW239" s="109"/>
      <c r="DX239" s="109"/>
      <c r="DY239" s="109"/>
      <c r="DZ239" s="109"/>
      <c r="EA239" s="109"/>
      <c r="EB239" s="109"/>
      <c r="EC239" s="109"/>
      <c r="ED239" s="109"/>
      <c r="EE239" s="109"/>
      <c r="EF239" s="109"/>
      <c r="EG239" s="109"/>
      <c r="EH239" s="109"/>
      <c r="EI239" s="109"/>
      <c r="EJ239" s="109"/>
      <c r="EK239" s="109"/>
      <c r="EL239" s="109"/>
      <c r="EM239" s="109"/>
      <c r="EN239" s="109"/>
      <c r="EO239" s="109"/>
      <c r="EP239" s="109"/>
      <c r="EQ239" s="109"/>
      <c r="ER239" s="109"/>
      <c r="ES239" s="109"/>
      <c r="ET239" s="109"/>
      <c r="EU239" s="109"/>
      <c r="EV239" s="109"/>
      <c r="EW239" s="109"/>
      <c r="EX239" s="109"/>
      <c r="EY239" s="109"/>
      <c r="EZ239" s="109"/>
      <c r="FA239" s="109"/>
      <c r="FB239" s="109"/>
    </row>
    <row r="240" spans="2:158" s="230" customFormat="1" x14ac:dyDescent="0.2">
      <c r="B240" s="231"/>
      <c r="J240" s="109"/>
      <c r="K240" s="109"/>
      <c r="L240" s="109"/>
      <c r="M240" s="109"/>
      <c r="N240" s="109"/>
      <c r="O240" s="109"/>
      <c r="P240" s="109"/>
      <c r="Q240" s="109"/>
      <c r="R240" s="109"/>
      <c r="S240" s="109"/>
      <c r="T240" s="109"/>
      <c r="U240" s="109"/>
      <c r="V240" s="109"/>
      <c r="W240" s="109"/>
      <c r="X240" s="109"/>
      <c r="Y240" s="109"/>
      <c r="Z240" s="109"/>
      <c r="AA240" s="109"/>
      <c r="AB240" s="109"/>
      <c r="AC240" s="109"/>
      <c r="AD240" s="109"/>
      <c r="AE240" s="109"/>
      <c r="AF240" s="109"/>
      <c r="AG240" s="109"/>
      <c r="AH240" s="109"/>
      <c r="AI240" s="109"/>
      <c r="AJ240" s="109"/>
      <c r="AK240" s="109"/>
      <c r="AL240" s="109"/>
      <c r="AM240" s="109"/>
      <c r="AN240" s="109"/>
      <c r="AO240" s="109"/>
      <c r="AP240" s="109"/>
      <c r="AQ240" s="109"/>
      <c r="AR240" s="109"/>
      <c r="AS240" s="109"/>
      <c r="AT240" s="109"/>
      <c r="AU240" s="109"/>
      <c r="AV240" s="109"/>
      <c r="AW240" s="109"/>
      <c r="AX240" s="109"/>
      <c r="AY240" s="109"/>
      <c r="AZ240" s="109"/>
      <c r="BA240" s="109"/>
      <c r="BB240" s="109"/>
      <c r="BC240" s="109"/>
      <c r="BD240" s="109"/>
      <c r="BE240" s="109"/>
      <c r="BF240" s="109"/>
      <c r="BG240" s="109"/>
      <c r="BH240" s="109"/>
      <c r="BI240" s="109"/>
      <c r="BJ240" s="109"/>
      <c r="BK240" s="109"/>
      <c r="BL240" s="109"/>
      <c r="BM240" s="109"/>
      <c r="BN240" s="109"/>
      <c r="BO240" s="109"/>
      <c r="BP240" s="109"/>
      <c r="BQ240" s="109"/>
      <c r="BR240" s="109"/>
      <c r="BS240" s="109"/>
      <c r="BT240" s="109"/>
      <c r="BU240" s="109"/>
      <c r="BV240" s="109"/>
      <c r="BW240" s="109"/>
      <c r="BX240" s="109"/>
      <c r="BY240" s="109"/>
      <c r="BZ240" s="109"/>
      <c r="CA240" s="109"/>
      <c r="CB240" s="109"/>
      <c r="CC240" s="109"/>
      <c r="CD240" s="109"/>
      <c r="CE240" s="109"/>
      <c r="CF240" s="109"/>
      <c r="CG240" s="109"/>
      <c r="CH240" s="109"/>
      <c r="CI240" s="109"/>
      <c r="CJ240" s="109"/>
      <c r="CK240" s="109"/>
      <c r="CL240" s="109"/>
      <c r="CM240" s="109"/>
      <c r="CN240" s="109"/>
      <c r="CO240" s="109"/>
      <c r="CP240" s="109"/>
      <c r="CQ240" s="109"/>
      <c r="CR240" s="109"/>
      <c r="CS240" s="109"/>
      <c r="CT240" s="109"/>
      <c r="CU240" s="109"/>
      <c r="CV240" s="109"/>
      <c r="CW240" s="109"/>
      <c r="CX240" s="109"/>
      <c r="CY240" s="109"/>
      <c r="CZ240" s="109"/>
      <c r="DA240" s="109"/>
      <c r="DB240" s="109"/>
      <c r="DC240" s="109"/>
      <c r="DD240" s="109"/>
      <c r="DE240" s="109"/>
      <c r="DF240" s="109"/>
      <c r="DG240" s="109"/>
      <c r="DH240" s="109"/>
      <c r="DI240" s="109"/>
      <c r="DJ240" s="109"/>
      <c r="DK240" s="109"/>
      <c r="DL240" s="109"/>
      <c r="DM240" s="109"/>
      <c r="DN240" s="109"/>
      <c r="DO240" s="109"/>
      <c r="DP240" s="109"/>
      <c r="DQ240" s="109"/>
      <c r="DR240" s="109"/>
      <c r="DS240" s="109"/>
      <c r="DT240" s="109"/>
      <c r="DU240" s="109"/>
      <c r="DV240" s="109"/>
      <c r="DW240" s="109"/>
      <c r="DX240" s="109"/>
      <c r="DY240" s="109"/>
      <c r="DZ240" s="109"/>
      <c r="EA240" s="109"/>
      <c r="EB240" s="109"/>
      <c r="EC240" s="109"/>
      <c r="ED240" s="109"/>
      <c r="EE240" s="109"/>
      <c r="EF240" s="109"/>
      <c r="EG240" s="109"/>
      <c r="EH240" s="109"/>
      <c r="EI240" s="109"/>
      <c r="EJ240" s="109"/>
      <c r="EK240" s="109"/>
      <c r="EL240" s="109"/>
      <c r="EM240" s="109"/>
      <c r="EN240" s="109"/>
      <c r="EO240" s="109"/>
      <c r="EP240" s="109"/>
      <c r="EQ240" s="109"/>
      <c r="ER240" s="109"/>
      <c r="ES240" s="109"/>
      <c r="ET240" s="109"/>
      <c r="EU240" s="109"/>
      <c r="EV240" s="109"/>
      <c r="EW240" s="109"/>
      <c r="EX240" s="109"/>
      <c r="EY240" s="109"/>
      <c r="EZ240" s="109"/>
      <c r="FA240" s="109"/>
      <c r="FB240" s="109"/>
    </row>
    <row r="241" spans="2:158" s="230" customFormat="1" x14ac:dyDescent="0.2">
      <c r="B241" s="231"/>
      <c r="J241" s="109"/>
      <c r="K241" s="109"/>
      <c r="L241" s="109"/>
      <c r="M241" s="109"/>
      <c r="N241" s="109"/>
      <c r="O241" s="109"/>
      <c r="P241" s="109"/>
      <c r="Q241" s="109"/>
      <c r="R241" s="109"/>
      <c r="S241" s="109"/>
      <c r="T241" s="109"/>
      <c r="U241" s="109"/>
      <c r="V241" s="109"/>
      <c r="W241" s="109"/>
      <c r="X241" s="109"/>
      <c r="Y241" s="109"/>
      <c r="Z241" s="109"/>
      <c r="AA241" s="109"/>
      <c r="AB241" s="109"/>
      <c r="AC241" s="109"/>
      <c r="AD241" s="109"/>
      <c r="AE241" s="109"/>
      <c r="AF241" s="109"/>
      <c r="AG241" s="109"/>
      <c r="AH241" s="109"/>
      <c r="AI241" s="109"/>
      <c r="AJ241" s="109"/>
      <c r="AK241" s="109"/>
      <c r="AL241" s="109"/>
      <c r="AM241" s="109"/>
      <c r="AN241" s="109"/>
      <c r="AO241" s="109"/>
      <c r="AP241" s="109"/>
      <c r="AQ241" s="109"/>
      <c r="AR241" s="109"/>
      <c r="AS241" s="109"/>
      <c r="AT241" s="109"/>
      <c r="AU241" s="109"/>
      <c r="AV241" s="109"/>
      <c r="AW241" s="109"/>
      <c r="AX241" s="109"/>
      <c r="AY241" s="109"/>
      <c r="AZ241" s="109"/>
      <c r="BA241" s="109"/>
      <c r="BB241" s="109"/>
      <c r="BC241" s="109"/>
      <c r="BD241" s="109"/>
      <c r="BE241" s="109"/>
      <c r="BF241" s="109"/>
      <c r="BG241" s="109"/>
      <c r="BH241" s="109"/>
      <c r="BI241" s="109"/>
      <c r="BJ241" s="109"/>
      <c r="BK241" s="109"/>
      <c r="BL241" s="109"/>
      <c r="BM241" s="109"/>
      <c r="BN241" s="109"/>
      <c r="BO241" s="109"/>
      <c r="BP241" s="109"/>
      <c r="BQ241" s="109"/>
      <c r="BR241" s="109"/>
      <c r="BS241" s="109"/>
      <c r="BT241" s="109"/>
      <c r="BU241" s="109"/>
      <c r="BV241" s="109"/>
      <c r="BW241" s="109"/>
      <c r="BX241" s="109"/>
      <c r="BY241" s="109"/>
      <c r="BZ241" s="109"/>
      <c r="CA241" s="109"/>
      <c r="CB241" s="109"/>
      <c r="CC241" s="109"/>
      <c r="CD241" s="109"/>
      <c r="CE241" s="109"/>
      <c r="CF241" s="109"/>
      <c r="CG241" s="109"/>
      <c r="CH241" s="109"/>
      <c r="CI241" s="109"/>
      <c r="CJ241" s="109"/>
      <c r="CK241" s="109"/>
      <c r="CL241" s="109"/>
      <c r="CM241" s="109"/>
      <c r="CN241" s="109"/>
      <c r="CO241" s="109"/>
      <c r="CP241" s="109"/>
      <c r="CQ241" s="109"/>
      <c r="CR241" s="109"/>
      <c r="CS241" s="109"/>
      <c r="CT241" s="109"/>
      <c r="CU241" s="109"/>
      <c r="CV241" s="109"/>
      <c r="CW241" s="109"/>
      <c r="CX241" s="109"/>
      <c r="CY241" s="109"/>
      <c r="CZ241" s="109"/>
      <c r="DA241" s="109"/>
      <c r="DB241" s="109"/>
      <c r="DC241" s="109"/>
      <c r="DD241" s="109"/>
      <c r="DE241" s="109"/>
      <c r="DF241" s="109"/>
      <c r="DG241" s="109"/>
      <c r="DH241" s="109"/>
      <c r="DI241" s="109"/>
      <c r="DJ241" s="109"/>
      <c r="DK241" s="109"/>
      <c r="DL241" s="109"/>
      <c r="DM241" s="109"/>
      <c r="DN241" s="109"/>
      <c r="DO241" s="109"/>
      <c r="DP241" s="109"/>
      <c r="DQ241" s="109"/>
      <c r="DR241" s="109"/>
      <c r="DS241" s="109"/>
      <c r="DT241" s="109"/>
      <c r="DU241" s="109"/>
      <c r="DV241" s="109"/>
      <c r="DW241" s="109"/>
      <c r="DX241" s="109"/>
      <c r="DY241" s="109"/>
      <c r="DZ241" s="109"/>
      <c r="EA241" s="109"/>
      <c r="EB241" s="109"/>
      <c r="EC241" s="109"/>
      <c r="ED241" s="109"/>
      <c r="EE241" s="109"/>
      <c r="EF241" s="109"/>
      <c r="EG241" s="109"/>
      <c r="EH241" s="109"/>
      <c r="EI241" s="109"/>
      <c r="EJ241" s="109"/>
      <c r="EK241" s="109"/>
      <c r="EL241" s="109"/>
      <c r="EM241" s="109"/>
      <c r="EN241" s="109"/>
      <c r="EO241" s="109"/>
      <c r="EP241" s="109"/>
      <c r="EQ241" s="109"/>
      <c r="ER241" s="109"/>
      <c r="ES241" s="109"/>
      <c r="ET241" s="109"/>
      <c r="EU241" s="109"/>
      <c r="EV241" s="109"/>
      <c r="EW241" s="109"/>
      <c r="EX241" s="109"/>
      <c r="EY241" s="109"/>
      <c r="EZ241" s="109"/>
      <c r="FA241" s="109"/>
      <c r="FB241" s="109"/>
    </row>
    <row r="242" spans="2:158" s="230" customFormat="1" x14ac:dyDescent="0.2">
      <c r="B242" s="231"/>
      <c r="J242" s="109"/>
      <c r="K242" s="109"/>
      <c r="L242" s="109"/>
      <c r="M242" s="109"/>
      <c r="N242" s="109"/>
      <c r="O242" s="109"/>
      <c r="P242" s="109"/>
      <c r="Q242" s="109"/>
      <c r="R242" s="109"/>
      <c r="S242" s="109"/>
      <c r="T242" s="109"/>
      <c r="U242" s="109"/>
      <c r="V242" s="109"/>
      <c r="W242" s="109"/>
      <c r="X242" s="109"/>
      <c r="Y242" s="109"/>
      <c r="Z242" s="109"/>
      <c r="AA242" s="109"/>
      <c r="AB242" s="109"/>
      <c r="AC242" s="109"/>
      <c r="AD242" s="109"/>
      <c r="AE242" s="109"/>
      <c r="AF242" s="109"/>
      <c r="AG242" s="109"/>
      <c r="AH242" s="109"/>
      <c r="AI242" s="109"/>
      <c r="AJ242" s="109"/>
      <c r="AK242" s="109"/>
      <c r="AL242" s="109"/>
      <c r="AM242" s="109"/>
      <c r="AN242" s="109"/>
      <c r="AO242" s="109"/>
      <c r="AP242" s="109"/>
      <c r="AQ242" s="109"/>
      <c r="AR242" s="109"/>
      <c r="AS242" s="109"/>
      <c r="AT242" s="109"/>
      <c r="AU242" s="109"/>
      <c r="AV242" s="109"/>
      <c r="AW242" s="109"/>
      <c r="AX242" s="109"/>
      <c r="AY242" s="109"/>
      <c r="AZ242" s="109"/>
      <c r="BA242" s="109"/>
      <c r="BB242" s="109"/>
      <c r="BC242" s="109"/>
      <c r="BD242" s="109"/>
      <c r="BE242" s="109"/>
      <c r="BF242" s="109"/>
      <c r="BG242" s="109"/>
      <c r="BH242" s="109"/>
      <c r="BI242" s="109"/>
      <c r="BJ242" s="109"/>
      <c r="BK242" s="109"/>
      <c r="BL242" s="109"/>
      <c r="BM242" s="109"/>
      <c r="BN242" s="109"/>
      <c r="BO242" s="109"/>
      <c r="BP242" s="109"/>
      <c r="BQ242" s="109"/>
      <c r="BR242" s="109"/>
      <c r="BS242" s="109"/>
      <c r="BT242" s="109"/>
      <c r="BU242" s="109"/>
      <c r="BV242" s="109"/>
      <c r="BW242" s="109"/>
      <c r="BX242" s="109"/>
      <c r="BY242" s="109"/>
      <c r="BZ242" s="109"/>
      <c r="CA242" s="109"/>
      <c r="CB242" s="109"/>
      <c r="CC242" s="109"/>
      <c r="CD242" s="109"/>
      <c r="CE242" s="109"/>
      <c r="CF242" s="109"/>
      <c r="CG242" s="109"/>
      <c r="CH242" s="109"/>
      <c r="CI242" s="109"/>
      <c r="CJ242" s="109"/>
      <c r="CK242" s="109"/>
      <c r="CL242" s="109"/>
      <c r="CM242" s="109"/>
      <c r="CN242" s="109"/>
      <c r="CO242" s="109"/>
      <c r="CP242" s="109"/>
      <c r="CQ242" s="109"/>
      <c r="CR242" s="109"/>
      <c r="CS242" s="109"/>
      <c r="CT242" s="109"/>
      <c r="CU242" s="109"/>
      <c r="CV242" s="109"/>
      <c r="CW242" s="109"/>
      <c r="CX242" s="109"/>
      <c r="CY242" s="109"/>
      <c r="CZ242" s="109"/>
      <c r="DA242" s="109"/>
      <c r="DB242" s="109"/>
      <c r="DC242" s="109"/>
      <c r="DD242" s="109"/>
      <c r="DE242" s="109"/>
      <c r="DF242" s="109"/>
      <c r="DG242" s="109"/>
      <c r="DH242" s="109"/>
      <c r="DI242" s="109"/>
      <c r="DJ242" s="109"/>
      <c r="DK242" s="109"/>
      <c r="DL242" s="109"/>
      <c r="DM242" s="109"/>
      <c r="DN242" s="109"/>
      <c r="DO242" s="109"/>
      <c r="DP242" s="109"/>
      <c r="DQ242" s="109"/>
      <c r="DR242" s="109"/>
      <c r="DS242" s="109"/>
      <c r="DT242" s="109"/>
      <c r="DU242" s="109"/>
      <c r="DV242" s="109"/>
      <c r="DW242" s="109"/>
      <c r="DX242" s="109"/>
      <c r="DY242" s="109"/>
      <c r="DZ242" s="109"/>
      <c r="EA242" s="109"/>
      <c r="EB242" s="109"/>
      <c r="EC242" s="109"/>
      <c r="ED242" s="109"/>
      <c r="EE242" s="109"/>
      <c r="EF242" s="109"/>
      <c r="EG242" s="109"/>
      <c r="EH242" s="109"/>
      <c r="EI242" s="109"/>
      <c r="EJ242" s="109"/>
      <c r="EK242" s="109"/>
      <c r="EL242" s="109"/>
      <c r="EM242" s="109"/>
      <c r="EN242" s="109"/>
      <c r="EO242" s="109"/>
      <c r="EP242" s="109"/>
      <c r="EQ242" s="109"/>
      <c r="ER242" s="109"/>
      <c r="ES242" s="109"/>
      <c r="ET242" s="109"/>
      <c r="EU242" s="109"/>
      <c r="EV242" s="109"/>
      <c r="EW242" s="109"/>
      <c r="EX242" s="109"/>
      <c r="EY242" s="109"/>
      <c r="EZ242" s="109"/>
      <c r="FA242" s="109"/>
      <c r="FB242" s="109"/>
    </row>
    <row r="243" spans="2:158" s="230" customFormat="1" x14ac:dyDescent="0.2">
      <c r="B243" s="231"/>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c r="AF243" s="109"/>
      <c r="AG243" s="109"/>
      <c r="AH243" s="109"/>
      <c r="AI243" s="109"/>
      <c r="AJ243" s="109"/>
      <c r="AK243" s="109"/>
      <c r="AL243" s="109"/>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09"/>
      <c r="BQ243" s="109"/>
      <c r="BR243" s="109"/>
      <c r="BS243" s="109"/>
      <c r="BT243" s="109"/>
      <c r="BU243" s="109"/>
      <c r="BV243" s="109"/>
      <c r="BW243" s="109"/>
      <c r="BX243" s="109"/>
      <c r="BY243" s="109"/>
      <c r="BZ243" s="109"/>
      <c r="CA243" s="109"/>
      <c r="CB243" s="109"/>
      <c r="CC243" s="109"/>
      <c r="CD243" s="109"/>
      <c r="CE243" s="109"/>
      <c r="CF243" s="109"/>
      <c r="CG243" s="109"/>
      <c r="CH243" s="109"/>
      <c r="CI243" s="109"/>
      <c r="CJ243" s="109"/>
      <c r="CK243" s="109"/>
      <c r="CL243" s="109"/>
      <c r="CM243" s="109"/>
      <c r="CN243" s="109"/>
      <c r="CO243" s="109"/>
      <c r="CP243" s="109"/>
      <c r="CQ243" s="109"/>
      <c r="CR243" s="109"/>
      <c r="CS243" s="109"/>
      <c r="CT243" s="109"/>
      <c r="CU243" s="109"/>
      <c r="CV243" s="109"/>
      <c r="CW243" s="109"/>
      <c r="CX243" s="109"/>
      <c r="CY243" s="109"/>
      <c r="CZ243" s="109"/>
      <c r="DA243" s="109"/>
      <c r="DB243" s="109"/>
      <c r="DC243" s="109"/>
      <c r="DD243" s="109"/>
      <c r="DE243" s="109"/>
      <c r="DF243" s="109"/>
      <c r="DG243" s="109"/>
      <c r="DH243" s="109"/>
      <c r="DI243" s="109"/>
      <c r="DJ243" s="109"/>
      <c r="DK243" s="109"/>
      <c r="DL243" s="109"/>
      <c r="DM243" s="109"/>
      <c r="DN243" s="109"/>
      <c r="DO243" s="109"/>
      <c r="DP243" s="109"/>
      <c r="DQ243" s="109"/>
      <c r="DR243" s="109"/>
      <c r="DS243" s="109"/>
      <c r="DT243" s="109"/>
      <c r="DU243" s="109"/>
      <c r="DV243" s="109"/>
      <c r="DW243" s="109"/>
      <c r="DX243" s="109"/>
      <c r="DY243" s="109"/>
      <c r="DZ243" s="109"/>
      <c r="EA243" s="109"/>
      <c r="EB243" s="109"/>
      <c r="EC243" s="109"/>
      <c r="ED243" s="109"/>
      <c r="EE243" s="109"/>
      <c r="EF243" s="109"/>
      <c r="EG243" s="109"/>
      <c r="EH243" s="109"/>
      <c r="EI243" s="109"/>
      <c r="EJ243" s="109"/>
      <c r="EK243" s="109"/>
      <c r="EL243" s="109"/>
      <c r="EM243" s="109"/>
      <c r="EN243" s="109"/>
      <c r="EO243" s="109"/>
      <c r="EP243" s="109"/>
      <c r="EQ243" s="109"/>
      <c r="ER243" s="109"/>
      <c r="ES243" s="109"/>
      <c r="ET243" s="109"/>
      <c r="EU243" s="109"/>
      <c r="EV243" s="109"/>
      <c r="EW243" s="109"/>
      <c r="EX243" s="109"/>
      <c r="EY243" s="109"/>
      <c r="EZ243" s="109"/>
      <c r="FA243" s="109"/>
      <c r="FB243" s="109"/>
    </row>
    <row r="244" spans="2:158" s="230" customFormat="1" x14ac:dyDescent="0.2">
      <c r="B244" s="231"/>
      <c r="J244" s="109"/>
      <c r="K244" s="109"/>
      <c r="L244" s="109"/>
      <c r="M244" s="109"/>
      <c r="N244" s="109"/>
      <c r="O244" s="109"/>
      <c r="P244" s="109"/>
      <c r="Q244" s="109"/>
      <c r="R244" s="109"/>
      <c r="S244" s="109"/>
      <c r="T244" s="109"/>
      <c r="U244" s="109"/>
      <c r="V244" s="109"/>
      <c r="W244" s="109"/>
      <c r="X244" s="109"/>
      <c r="Y244" s="109"/>
      <c r="Z244" s="109"/>
      <c r="AA244" s="109"/>
      <c r="AB244" s="109"/>
      <c r="AC244" s="109"/>
      <c r="AD244" s="109"/>
      <c r="AE244" s="109"/>
      <c r="AF244" s="109"/>
      <c r="AG244" s="109"/>
      <c r="AH244" s="109"/>
      <c r="AI244" s="109"/>
      <c r="AJ244" s="109"/>
      <c r="AK244" s="109"/>
      <c r="AL244" s="109"/>
      <c r="AM244" s="109"/>
      <c r="AN244" s="109"/>
      <c r="AO244" s="109"/>
      <c r="AP244" s="109"/>
      <c r="AQ244" s="109"/>
      <c r="AR244" s="109"/>
      <c r="AS244" s="109"/>
      <c r="AT244" s="109"/>
      <c r="AU244" s="109"/>
      <c r="AV244" s="109"/>
      <c r="AW244" s="109"/>
      <c r="AX244" s="109"/>
      <c r="AY244" s="109"/>
      <c r="AZ244" s="109"/>
      <c r="BA244" s="109"/>
      <c r="BB244" s="109"/>
      <c r="BC244" s="109"/>
      <c r="BD244" s="109"/>
      <c r="BE244" s="109"/>
      <c r="BF244" s="109"/>
      <c r="BG244" s="109"/>
      <c r="BH244" s="109"/>
      <c r="BI244" s="109"/>
      <c r="BJ244" s="109"/>
      <c r="BK244" s="109"/>
      <c r="BL244" s="109"/>
      <c r="BM244" s="109"/>
      <c r="BN244" s="109"/>
      <c r="BO244" s="109"/>
      <c r="BP244" s="109"/>
      <c r="BQ244" s="109"/>
      <c r="BR244" s="109"/>
      <c r="BS244" s="109"/>
      <c r="BT244" s="109"/>
      <c r="BU244" s="109"/>
      <c r="BV244" s="109"/>
      <c r="BW244" s="109"/>
      <c r="BX244" s="109"/>
      <c r="BY244" s="109"/>
      <c r="BZ244" s="109"/>
      <c r="CA244" s="109"/>
      <c r="CB244" s="109"/>
      <c r="CC244" s="109"/>
      <c r="CD244" s="109"/>
      <c r="CE244" s="109"/>
      <c r="CF244" s="109"/>
      <c r="CG244" s="109"/>
      <c r="CH244" s="109"/>
      <c r="CI244" s="109"/>
      <c r="CJ244" s="109"/>
      <c r="CK244" s="109"/>
      <c r="CL244" s="109"/>
      <c r="CM244" s="109"/>
      <c r="CN244" s="109"/>
      <c r="CO244" s="109"/>
      <c r="CP244" s="109"/>
      <c r="CQ244" s="109"/>
      <c r="CR244" s="109"/>
      <c r="CS244" s="109"/>
      <c r="CT244" s="109"/>
      <c r="CU244" s="109"/>
      <c r="CV244" s="109"/>
      <c r="CW244" s="109"/>
      <c r="CX244" s="109"/>
      <c r="CY244" s="109"/>
      <c r="CZ244" s="109"/>
      <c r="DA244" s="109"/>
      <c r="DB244" s="109"/>
      <c r="DC244" s="109"/>
      <c r="DD244" s="109"/>
      <c r="DE244" s="109"/>
      <c r="DF244" s="109"/>
      <c r="DG244" s="109"/>
      <c r="DH244" s="109"/>
      <c r="DI244" s="109"/>
      <c r="DJ244" s="109"/>
      <c r="DK244" s="109"/>
      <c r="DL244" s="109"/>
      <c r="DM244" s="109"/>
      <c r="DN244" s="109"/>
      <c r="DO244" s="109"/>
      <c r="DP244" s="109"/>
      <c r="DQ244" s="109"/>
      <c r="DR244" s="109"/>
      <c r="DS244" s="109"/>
      <c r="DT244" s="109"/>
      <c r="DU244" s="109"/>
      <c r="DV244" s="109"/>
      <c r="DW244" s="109"/>
      <c r="DX244" s="109"/>
      <c r="DY244" s="109"/>
      <c r="DZ244" s="109"/>
      <c r="EA244" s="109"/>
      <c r="EB244" s="109"/>
      <c r="EC244" s="109"/>
      <c r="ED244" s="109"/>
      <c r="EE244" s="109"/>
      <c r="EF244" s="109"/>
      <c r="EG244" s="109"/>
      <c r="EH244" s="109"/>
      <c r="EI244" s="109"/>
      <c r="EJ244" s="109"/>
      <c r="EK244" s="109"/>
      <c r="EL244" s="109"/>
      <c r="EM244" s="109"/>
      <c r="EN244" s="109"/>
      <c r="EO244" s="109"/>
      <c r="EP244" s="109"/>
      <c r="EQ244" s="109"/>
      <c r="ER244" s="109"/>
      <c r="ES244" s="109"/>
      <c r="ET244" s="109"/>
      <c r="EU244" s="109"/>
      <c r="EV244" s="109"/>
      <c r="EW244" s="109"/>
      <c r="EX244" s="109"/>
      <c r="EY244" s="109"/>
      <c r="EZ244" s="109"/>
      <c r="FA244" s="109"/>
      <c r="FB244" s="109"/>
    </row>
    <row r="245" spans="2:158" s="230" customFormat="1" x14ac:dyDescent="0.2">
      <c r="B245" s="231"/>
      <c r="J245" s="109"/>
      <c r="K245" s="109"/>
      <c r="L245" s="109"/>
      <c r="M245" s="109"/>
      <c r="N245" s="109"/>
      <c r="O245" s="109"/>
      <c r="P245" s="109"/>
      <c r="Q245" s="109"/>
      <c r="R245" s="109"/>
      <c r="S245" s="109"/>
      <c r="T245" s="109"/>
      <c r="U245" s="109"/>
      <c r="V245" s="109"/>
      <c r="W245" s="109"/>
      <c r="X245" s="109"/>
      <c r="Y245" s="109"/>
      <c r="Z245" s="109"/>
      <c r="AA245" s="109"/>
      <c r="AB245" s="109"/>
      <c r="AC245" s="109"/>
      <c r="AD245" s="109"/>
      <c r="AE245" s="109"/>
      <c r="AF245" s="109"/>
      <c r="AG245" s="109"/>
      <c r="AH245" s="109"/>
      <c r="AI245" s="109"/>
      <c r="AJ245" s="109"/>
      <c r="AK245" s="109"/>
      <c r="AL245" s="109"/>
      <c r="AM245" s="109"/>
      <c r="AN245" s="109"/>
      <c r="AO245" s="109"/>
      <c r="AP245" s="109"/>
      <c r="AQ245" s="109"/>
      <c r="AR245" s="109"/>
      <c r="AS245" s="109"/>
      <c r="AT245" s="109"/>
      <c r="AU245" s="109"/>
      <c r="AV245" s="109"/>
      <c r="AW245" s="109"/>
      <c r="AX245" s="109"/>
      <c r="AY245" s="109"/>
      <c r="AZ245" s="109"/>
      <c r="BA245" s="109"/>
      <c r="BB245" s="109"/>
      <c r="BC245" s="109"/>
      <c r="BD245" s="109"/>
      <c r="BE245" s="109"/>
      <c r="BF245" s="109"/>
      <c r="BG245" s="109"/>
      <c r="BH245" s="109"/>
      <c r="BI245" s="109"/>
      <c r="BJ245" s="109"/>
      <c r="BK245" s="109"/>
      <c r="BL245" s="109"/>
      <c r="BM245" s="109"/>
      <c r="BN245" s="109"/>
      <c r="BO245" s="109"/>
      <c r="BP245" s="109"/>
      <c r="BQ245" s="109"/>
      <c r="BR245" s="109"/>
      <c r="BS245" s="109"/>
      <c r="BT245" s="109"/>
      <c r="BU245" s="109"/>
      <c r="BV245" s="109"/>
      <c r="BW245" s="109"/>
      <c r="BX245" s="109"/>
      <c r="BY245" s="109"/>
      <c r="BZ245" s="109"/>
      <c r="CA245" s="109"/>
      <c r="CB245" s="109"/>
      <c r="CC245" s="109"/>
      <c r="CD245" s="109"/>
      <c r="CE245" s="109"/>
      <c r="CF245" s="109"/>
      <c r="CG245" s="109"/>
      <c r="CH245" s="109"/>
      <c r="CI245" s="109"/>
      <c r="CJ245" s="109"/>
      <c r="CK245" s="109"/>
      <c r="CL245" s="109"/>
      <c r="CM245" s="109"/>
      <c r="CN245" s="109"/>
      <c r="CO245" s="109"/>
      <c r="CP245" s="109"/>
      <c r="CQ245" s="109"/>
      <c r="CR245" s="109"/>
      <c r="CS245" s="109"/>
      <c r="CT245" s="109"/>
      <c r="CU245" s="109"/>
      <c r="CV245" s="109"/>
      <c r="CW245" s="109"/>
      <c r="CX245" s="109"/>
      <c r="CY245" s="109"/>
      <c r="CZ245" s="109"/>
      <c r="DA245" s="109"/>
      <c r="DB245" s="109"/>
      <c r="DC245" s="109"/>
      <c r="DD245" s="109"/>
      <c r="DE245" s="109"/>
      <c r="DF245" s="109"/>
      <c r="DG245" s="109"/>
      <c r="DH245" s="109"/>
      <c r="DI245" s="109"/>
      <c r="DJ245" s="109"/>
      <c r="DK245" s="109"/>
      <c r="DL245" s="109"/>
      <c r="DM245" s="109"/>
      <c r="DN245" s="109"/>
      <c r="DO245" s="109"/>
      <c r="DP245" s="109"/>
      <c r="DQ245" s="109"/>
      <c r="DR245" s="109"/>
      <c r="DS245" s="109"/>
      <c r="DT245" s="109"/>
      <c r="DU245" s="109"/>
      <c r="DV245" s="109"/>
      <c r="DW245" s="109"/>
      <c r="DX245" s="109"/>
      <c r="DY245" s="109"/>
      <c r="DZ245" s="109"/>
      <c r="EA245" s="109"/>
      <c r="EB245" s="109"/>
      <c r="EC245" s="109"/>
      <c r="ED245" s="109"/>
      <c r="EE245" s="109"/>
      <c r="EF245" s="109"/>
      <c r="EG245" s="109"/>
      <c r="EH245" s="109"/>
      <c r="EI245" s="109"/>
      <c r="EJ245" s="109"/>
      <c r="EK245" s="109"/>
      <c r="EL245" s="109"/>
      <c r="EM245" s="109"/>
      <c r="EN245" s="109"/>
      <c r="EO245" s="109"/>
      <c r="EP245" s="109"/>
      <c r="EQ245" s="109"/>
      <c r="ER245" s="109"/>
      <c r="ES245" s="109"/>
      <c r="ET245" s="109"/>
      <c r="EU245" s="109"/>
      <c r="EV245" s="109"/>
      <c r="EW245" s="109"/>
      <c r="EX245" s="109"/>
      <c r="EY245" s="109"/>
      <c r="EZ245" s="109"/>
      <c r="FA245" s="109"/>
      <c r="FB245" s="109"/>
    </row>
    <row r="246" spans="2:158" s="230" customFormat="1" x14ac:dyDescent="0.2">
      <c r="B246" s="231"/>
      <c r="J246" s="109"/>
      <c r="K246" s="109"/>
      <c r="L246" s="109"/>
      <c r="M246" s="109"/>
      <c r="N246" s="109"/>
      <c r="O246" s="109"/>
      <c r="P246" s="109"/>
      <c r="Q246" s="109"/>
      <c r="R246" s="109"/>
      <c r="S246" s="109"/>
      <c r="T246" s="109"/>
      <c r="U246" s="109"/>
      <c r="V246" s="109"/>
      <c r="W246" s="109"/>
      <c r="X246" s="109"/>
      <c r="Y246" s="109"/>
      <c r="Z246" s="109"/>
      <c r="AA246" s="109"/>
      <c r="AB246" s="109"/>
      <c r="AC246" s="109"/>
      <c r="AD246" s="109"/>
      <c r="AE246" s="109"/>
      <c r="AF246" s="109"/>
      <c r="AG246" s="109"/>
      <c r="AH246" s="109"/>
      <c r="AI246" s="109"/>
      <c r="AJ246" s="109"/>
      <c r="AK246" s="109"/>
      <c r="AL246" s="109"/>
      <c r="AM246" s="109"/>
      <c r="AN246" s="109"/>
      <c r="AO246" s="109"/>
      <c r="AP246" s="109"/>
      <c r="AQ246" s="109"/>
      <c r="AR246" s="109"/>
      <c r="AS246" s="109"/>
      <c r="AT246" s="109"/>
      <c r="AU246" s="109"/>
      <c r="AV246" s="109"/>
      <c r="AW246" s="109"/>
      <c r="AX246" s="109"/>
      <c r="AY246" s="109"/>
      <c r="AZ246" s="109"/>
      <c r="BA246" s="109"/>
      <c r="BB246" s="109"/>
      <c r="BC246" s="109"/>
      <c r="BD246" s="109"/>
      <c r="BE246" s="109"/>
      <c r="BF246" s="109"/>
      <c r="BG246" s="109"/>
      <c r="BH246" s="109"/>
      <c r="BI246" s="109"/>
      <c r="BJ246" s="109"/>
      <c r="BK246" s="109"/>
      <c r="BL246" s="109"/>
      <c r="BM246" s="109"/>
      <c r="BN246" s="109"/>
      <c r="BO246" s="109"/>
      <c r="BP246" s="109"/>
      <c r="BQ246" s="109"/>
      <c r="BR246" s="109"/>
      <c r="BS246" s="109"/>
      <c r="BT246" s="109"/>
      <c r="BU246" s="109"/>
      <c r="BV246" s="109"/>
      <c r="BW246" s="109"/>
      <c r="BX246" s="109"/>
      <c r="BY246" s="109"/>
      <c r="BZ246" s="109"/>
      <c r="CA246" s="109"/>
      <c r="CB246" s="109"/>
      <c r="CC246" s="109"/>
      <c r="CD246" s="109"/>
      <c r="CE246" s="109"/>
      <c r="CF246" s="109"/>
      <c r="CG246" s="109"/>
      <c r="CH246" s="109"/>
      <c r="CI246" s="109"/>
      <c r="CJ246" s="109"/>
      <c r="CK246" s="109"/>
      <c r="CL246" s="109"/>
      <c r="CM246" s="109"/>
      <c r="CN246" s="109"/>
      <c r="CO246" s="109"/>
      <c r="CP246" s="109"/>
      <c r="CQ246" s="109"/>
      <c r="CR246" s="109"/>
      <c r="CS246" s="109"/>
      <c r="CT246" s="109"/>
      <c r="CU246" s="109"/>
      <c r="CV246" s="109"/>
      <c r="CW246" s="109"/>
      <c r="CX246" s="109"/>
      <c r="CY246" s="109"/>
      <c r="CZ246" s="109"/>
      <c r="DA246" s="109"/>
      <c r="DB246" s="109"/>
      <c r="DC246" s="109"/>
      <c r="DD246" s="109"/>
      <c r="DE246" s="109"/>
      <c r="DF246" s="109"/>
      <c r="DG246" s="109"/>
      <c r="DH246" s="109"/>
      <c r="DI246" s="109"/>
      <c r="DJ246" s="109"/>
      <c r="DK246" s="109"/>
      <c r="DL246" s="109"/>
      <c r="DM246" s="109"/>
      <c r="DN246" s="109"/>
      <c r="DO246" s="109"/>
      <c r="DP246" s="109"/>
      <c r="DQ246" s="109"/>
      <c r="DR246" s="109"/>
      <c r="DS246" s="109"/>
      <c r="DT246" s="109"/>
      <c r="DU246" s="109"/>
      <c r="DV246" s="109"/>
      <c r="DW246" s="109"/>
      <c r="DX246" s="109"/>
      <c r="DY246" s="109"/>
      <c r="DZ246" s="109"/>
      <c r="EA246" s="109"/>
      <c r="EB246" s="109"/>
      <c r="EC246" s="109"/>
      <c r="ED246" s="109"/>
      <c r="EE246" s="109"/>
      <c r="EF246" s="109"/>
      <c r="EG246" s="109"/>
      <c r="EH246" s="109"/>
      <c r="EI246" s="109"/>
      <c r="EJ246" s="109"/>
      <c r="EK246" s="109"/>
      <c r="EL246" s="109"/>
      <c r="EM246" s="109"/>
      <c r="EN246" s="109"/>
      <c r="EO246" s="109"/>
      <c r="EP246" s="109"/>
      <c r="EQ246" s="109"/>
      <c r="ER246" s="109"/>
      <c r="ES246" s="109"/>
      <c r="ET246" s="109"/>
      <c r="EU246" s="109"/>
      <c r="EV246" s="109"/>
      <c r="EW246" s="109"/>
      <c r="EX246" s="109"/>
      <c r="EY246" s="109"/>
      <c r="EZ246" s="109"/>
      <c r="FA246" s="109"/>
      <c r="FB246" s="109"/>
    </row>
    <row r="247" spans="2:158" s="230" customFormat="1" x14ac:dyDescent="0.2">
      <c r="B247" s="231"/>
      <c r="J247" s="109"/>
      <c r="K247" s="109"/>
      <c r="L247" s="109"/>
      <c r="M247" s="109"/>
      <c r="N247" s="109"/>
      <c r="O247" s="109"/>
      <c r="P247" s="109"/>
      <c r="Q247" s="109"/>
      <c r="R247" s="109"/>
      <c r="S247" s="109"/>
      <c r="T247" s="109"/>
      <c r="U247" s="109"/>
      <c r="V247" s="109"/>
      <c r="W247" s="109"/>
      <c r="X247" s="109"/>
      <c r="Y247" s="109"/>
      <c r="Z247" s="109"/>
      <c r="AA247" s="109"/>
      <c r="AB247" s="109"/>
      <c r="AC247" s="109"/>
      <c r="AD247" s="109"/>
      <c r="AE247" s="109"/>
      <c r="AF247" s="109"/>
      <c r="AG247" s="109"/>
      <c r="AH247" s="109"/>
      <c r="AI247" s="109"/>
      <c r="AJ247" s="109"/>
      <c r="AK247" s="109"/>
      <c r="AL247" s="109"/>
      <c r="AM247" s="109"/>
      <c r="AN247" s="109"/>
      <c r="AO247" s="109"/>
      <c r="AP247" s="109"/>
      <c r="AQ247" s="109"/>
      <c r="AR247" s="109"/>
      <c r="AS247" s="109"/>
      <c r="AT247" s="109"/>
      <c r="AU247" s="109"/>
      <c r="AV247" s="109"/>
      <c r="AW247" s="109"/>
      <c r="AX247" s="109"/>
      <c r="AY247" s="109"/>
      <c r="AZ247" s="109"/>
      <c r="BA247" s="109"/>
      <c r="BB247" s="109"/>
      <c r="BC247" s="109"/>
      <c r="BD247" s="109"/>
      <c r="BE247" s="109"/>
      <c r="BF247" s="109"/>
      <c r="BG247" s="109"/>
      <c r="BH247" s="109"/>
      <c r="BI247" s="109"/>
      <c r="BJ247" s="109"/>
      <c r="BK247" s="109"/>
      <c r="BL247" s="109"/>
      <c r="BM247" s="109"/>
      <c r="BN247" s="109"/>
      <c r="BO247" s="109"/>
      <c r="BP247" s="109"/>
      <c r="BQ247" s="109"/>
      <c r="BR247" s="109"/>
      <c r="BS247" s="109"/>
      <c r="BT247" s="109"/>
      <c r="BU247" s="109"/>
      <c r="BV247" s="109"/>
      <c r="BW247" s="109"/>
      <c r="BX247" s="109"/>
      <c r="BY247" s="109"/>
      <c r="BZ247" s="109"/>
      <c r="CA247" s="109"/>
      <c r="CB247" s="109"/>
      <c r="CC247" s="109"/>
      <c r="CD247" s="109"/>
      <c r="CE247" s="109"/>
      <c r="CF247" s="109"/>
      <c r="CG247" s="109"/>
      <c r="CH247" s="109"/>
      <c r="CI247" s="109"/>
      <c r="CJ247" s="109"/>
      <c r="CK247" s="109"/>
      <c r="CL247" s="109"/>
      <c r="CM247" s="109"/>
      <c r="CN247" s="109"/>
      <c r="CO247" s="109"/>
      <c r="CP247" s="109"/>
      <c r="CQ247" s="109"/>
      <c r="CR247" s="109"/>
      <c r="CS247" s="109"/>
      <c r="CT247" s="109"/>
      <c r="CU247" s="109"/>
      <c r="CV247" s="109"/>
      <c r="CW247" s="109"/>
      <c r="CX247" s="109"/>
      <c r="CY247" s="109"/>
      <c r="CZ247" s="109"/>
      <c r="DA247" s="109"/>
      <c r="DB247" s="109"/>
      <c r="DC247" s="109"/>
      <c r="DD247" s="109"/>
      <c r="DE247" s="109"/>
      <c r="DF247" s="109"/>
      <c r="DG247" s="109"/>
      <c r="DH247" s="109"/>
      <c r="DI247" s="109"/>
      <c r="DJ247" s="109"/>
      <c r="DK247" s="109"/>
      <c r="DL247" s="109"/>
      <c r="DM247" s="109"/>
      <c r="DN247" s="109"/>
      <c r="DO247" s="109"/>
      <c r="DP247" s="109"/>
      <c r="DQ247" s="109"/>
      <c r="DR247" s="109"/>
      <c r="DS247" s="109"/>
      <c r="DT247" s="109"/>
      <c r="DU247" s="109"/>
      <c r="DV247" s="109"/>
      <c r="DW247" s="109"/>
      <c r="DX247" s="109"/>
      <c r="DY247" s="109"/>
      <c r="DZ247" s="109"/>
      <c r="EA247" s="109"/>
      <c r="EB247" s="109"/>
      <c r="EC247" s="109"/>
      <c r="ED247" s="109"/>
      <c r="EE247" s="109"/>
      <c r="EF247" s="109"/>
      <c r="EG247" s="109"/>
      <c r="EH247" s="109"/>
      <c r="EI247" s="109"/>
      <c r="EJ247" s="109"/>
      <c r="EK247" s="109"/>
      <c r="EL247" s="109"/>
      <c r="EM247" s="109"/>
      <c r="EN247" s="109"/>
      <c r="EO247" s="109"/>
      <c r="EP247" s="109"/>
      <c r="EQ247" s="109"/>
      <c r="ER247" s="109"/>
      <c r="ES247" s="109"/>
      <c r="ET247" s="109"/>
      <c r="EU247" s="109"/>
      <c r="EV247" s="109"/>
      <c r="EW247" s="109"/>
      <c r="EX247" s="109"/>
      <c r="EY247" s="109"/>
      <c r="EZ247" s="109"/>
      <c r="FA247" s="109"/>
      <c r="FB247" s="109"/>
    </row>
    <row r="248" spans="2:158" s="230" customFormat="1" x14ac:dyDescent="0.2">
      <c r="B248" s="231"/>
      <c r="J248" s="109"/>
      <c r="K248" s="109"/>
      <c r="L248" s="109"/>
      <c r="M248" s="109"/>
      <c r="N248" s="109"/>
      <c r="O248" s="109"/>
      <c r="P248" s="109"/>
      <c r="Q248" s="109"/>
      <c r="R248" s="109"/>
      <c r="S248" s="109"/>
      <c r="T248" s="109"/>
      <c r="U248" s="109"/>
      <c r="V248" s="109"/>
      <c r="W248" s="109"/>
      <c r="X248" s="109"/>
      <c r="Y248" s="109"/>
      <c r="Z248" s="109"/>
      <c r="AA248" s="109"/>
      <c r="AB248" s="109"/>
      <c r="AC248" s="109"/>
      <c r="AD248" s="109"/>
      <c r="AE248" s="109"/>
      <c r="AF248" s="109"/>
      <c r="AG248" s="109"/>
      <c r="AH248" s="109"/>
      <c r="AI248" s="109"/>
      <c r="AJ248" s="109"/>
      <c r="AK248" s="109"/>
      <c r="AL248" s="109"/>
      <c r="AM248" s="109"/>
      <c r="AN248" s="109"/>
      <c r="AO248" s="109"/>
      <c r="AP248" s="109"/>
      <c r="AQ248" s="109"/>
      <c r="AR248" s="109"/>
      <c r="AS248" s="109"/>
      <c r="AT248" s="109"/>
      <c r="AU248" s="109"/>
      <c r="AV248" s="109"/>
      <c r="AW248" s="109"/>
      <c r="AX248" s="109"/>
      <c r="AY248" s="109"/>
      <c r="AZ248" s="109"/>
      <c r="BA248" s="109"/>
      <c r="BB248" s="109"/>
      <c r="BC248" s="109"/>
      <c r="BD248" s="109"/>
      <c r="BE248" s="109"/>
      <c r="BF248" s="109"/>
      <c r="BG248" s="109"/>
      <c r="BH248" s="109"/>
      <c r="BI248" s="109"/>
      <c r="BJ248" s="109"/>
      <c r="BK248" s="109"/>
      <c r="BL248" s="109"/>
      <c r="BM248" s="109"/>
      <c r="BN248" s="109"/>
      <c r="BO248" s="109"/>
      <c r="BP248" s="109"/>
      <c r="BQ248" s="109"/>
      <c r="BR248" s="109"/>
      <c r="BS248" s="109"/>
      <c r="BT248" s="109"/>
      <c r="BU248" s="109"/>
      <c r="BV248" s="109"/>
      <c r="BW248" s="109"/>
      <c r="BX248" s="109"/>
      <c r="BY248" s="109"/>
      <c r="BZ248" s="109"/>
      <c r="CA248" s="109"/>
      <c r="CB248" s="109"/>
      <c r="CC248" s="109"/>
      <c r="CD248" s="109"/>
      <c r="CE248" s="109"/>
      <c r="CF248" s="109"/>
      <c r="CG248" s="109"/>
      <c r="CH248" s="109"/>
      <c r="CI248" s="109"/>
      <c r="CJ248" s="109"/>
      <c r="CK248" s="109"/>
      <c r="CL248" s="109"/>
      <c r="CM248" s="109"/>
      <c r="CN248" s="109"/>
      <c r="CO248" s="109"/>
      <c r="CP248" s="109"/>
      <c r="CQ248" s="109"/>
      <c r="CR248" s="109"/>
      <c r="CS248" s="109"/>
      <c r="CT248" s="109"/>
      <c r="CU248" s="109"/>
      <c r="CV248" s="109"/>
      <c r="CW248" s="109"/>
      <c r="CX248" s="109"/>
      <c r="CY248" s="109"/>
      <c r="CZ248" s="109"/>
      <c r="DA248" s="109"/>
      <c r="DB248" s="109"/>
      <c r="DC248" s="109"/>
      <c r="DD248" s="109"/>
      <c r="DE248" s="109"/>
      <c r="DF248" s="109"/>
      <c r="DG248" s="109"/>
      <c r="DH248" s="109"/>
      <c r="DI248" s="109"/>
      <c r="DJ248" s="109"/>
      <c r="DK248" s="109"/>
      <c r="DL248" s="109"/>
      <c r="DM248" s="109"/>
      <c r="DN248" s="109"/>
      <c r="DO248" s="109"/>
      <c r="DP248" s="109"/>
      <c r="DQ248" s="109"/>
      <c r="DR248" s="109"/>
      <c r="DS248" s="109"/>
      <c r="DT248" s="109"/>
      <c r="DU248" s="109"/>
      <c r="DV248" s="109"/>
      <c r="DW248" s="109"/>
      <c r="DX248" s="109"/>
      <c r="DY248" s="109"/>
      <c r="DZ248" s="109"/>
      <c r="EA248" s="109"/>
      <c r="EB248" s="109"/>
      <c r="EC248" s="109"/>
      <c r="ED248" s="109"/>
      <c r="EE248" s="109"/>
      <c r="EF248" s="109"/>
      <c r="EG248" s="109"/>
      <c r="EH248" s="109"/>
      <c r="EI248" s="109"/>
      <c r="EJ248" s="109"/>
      <c r="EK248" s="109"/>
      <c r="EL248" s="109"/>
      <c r="EM248" s="109"/>
      <c r="EN248" s="109"/>
      <c r="EO248" s="109"/>
      <c r="EP248" s="109"/>
      <c r="EQ248" s="109"/>
      <c r="ER248" s="109"/>
      <c r="ES248" s="109"/>
      <c r="ET248" s="109"/>
      <c r="EU248" s="109"/>
      <c r="EV248" s="109"/>
      <c r="EW248" s="109"/>
      <c r="EX248" s="109"/>
      <c r="EY248" s="109"/>
      <c r="EZ248" s="109"/>
      <c r="FA248" s="109"/>
      <c r="FB248" s="109"/>
    </row>
    <row r="249" spans="2:158" s="230" customFormat="1" x14ac:dyDescent="0.2">
      <c r="B249" s="231"/>
      <c r="J249" s="109"/>
      <c r="K249" s="109"/>
      <c r="L249" s="109"/>
      <c r="M249" s="109"/>
      <c r="N249" s="109"/>
      <c r="O249" s="109"/>
      <c r="P249" s="109"/>
      <c r="Q249" s="109"/>
      <c r="R249" s="109"/>
      <c r="S249" s="109"/>
      <c r="T249" s="109"/>
      <c r="U249" s="109"/>
      <c r="V249" s="109"/>
      <c r="W249" s="109"/>
      <c r="X249" s="109"/>
      <c r="Y249" s="109"/>
      <c r="Z249" s="109"/>
      <c r="AA249" s="109"/>
      <c r="AB249" s="109"/>
      <c r="AC249" s="109"/>
      <c r="AD249" s="109"/>
      <c r="AE249" s="109"/>
      <c r="AF249" s="109"/>
      <c r="AG249" s="109"/>
      <c r="AH249" s="109"/>
      <c r="AI249" s="109"/>
      <c r="AJ249" s="109"/>
      <c r="AK249" s="109"/>
      <c r="AL249" s="109"/>
      <c r="AM249" s="109"/>
      <c r="AN249" s="109"/>
      <c r="AO249" s="109"/>
      <c r="AP249" s="109"/>
      <c r="AQ249" s="109"/>
      <c r="AR249" s="109"/>
      <c r="AS249" s="109"/>
      <c r="AT249" s="109"/>
      <c r="AU249" s="109"/>
      <c r="AV249" s="109"/>
      <c r="AW249" s="109"/>
      <c r="AX249" s="109"/>
      <c r="AY249" s="109"/>
      <c r="AZ249" s="109"/>
      <c r="BA249" s="109"/>
      <c r="BB249" s="109"/>
      <c r="BC249" s="109"/>
      <c r="BD249" s="109"/>
      <c r="BE249" s="109"/>
      <c r="BF249" s="109"/>
      <c r="BG249" s="109"/>
      <c r="BH249" s="109"/>
      <c r="BI249" s="109"/>
      <c r="BJ249" s="109"/>
      <c r="BK249" s="109"/>
      <c r="BL249" s="109"/>
      <c r="BM249" s="109"/>
      <c r="BN249" s="109"/>
      <c r="BO249" s="109"/>
      <c r="BP249" s="109"/>
      <c r="BQ249" s="109"/>
      <c r="BR249" s="109"/>
      <c r="BS249" s="109"/>
      <c r="BT249" s="109"/>
      <c r="BU249" s="109"/>
      <c r="BV249" s="109"/>
      <c r="BW249" s="109"/>
      <c r="BX249" s="109"/>
      <c r="BY249" s="109"/>
      <c r="BZ249" s="109"/>
      <c r="CA249" s="109"/>
      <c r="CB249" s="109"/>
      <c r="CC249" s="109"/>
      <c r="CD249" s="109"/>
      <c r="CE249" s="109"/>
      <c r="CF249" s="109"/>
      <c r="CG249" s="109"/>
      <c r="CH249" s="109"/>
      <c r="CI249" s="109"/>
      <c r="CJ249" s="109"/>
      <c r="CK249" s="109"/>
      <c r="CL249" s="109"/>
      <c r="CM249" s="109"/>
      <c r="CN249" s="109"/>
      <c r="CO249" s="109"/>
      <c r="CP249" s="109"/>
      <c r="CQ249" s="109"/>
      <c r="CR249" s="109"/>
      <c r="CS249" s="109"/>
      <c r="CT249" s="109"/>
      <c r="CU249" s="109"/>
      <c r="CV249" s="109"/>
      <c r="CW249" s="109"/>
      <c r="CX249" s="109"/>
      <c r="CY249" s="109"/>
      <c r="CZ249" s="109"/>
      <c r="DA249" s="109"/>
      <c r="DB249" s="109"/>
      <c r="DC249" s="109"/>
      <c r="DD249" s="109"/>
      <c r="DE249" s="109"/>
      <c r="DF249" s="109"/>
      <c r="DG249" s="109"/>
      <c r="DH249" s="109"/>
      <c r="DI249" s="109"/>
      <c r="DJ249" s="109"/>
      <c r="DK249" s="109"/>
      <c r="DL249" s="109"/>
      <c r="DM249" s="109"/>
      <c r="DN249" s="109"/>
      <c r="DO249" s="109"/>
      <c r="DP249" s="109"/>
      <c r="DQ249" s="109"/>
      <c r="DR249" s="109"/>
      <c r="DS249" s="109"/>
      <c r="DT249" s="109"/>
      <c r="DU249" s="109"/>
      <c r="DV249" s="109"/>
      <c r="DW249" s="109"/>
      <c r="DX249" s="109"/>
      <c r="DY249" s="109"/>
      <c r="DZ249" s="109"/>
      <c r="EA249" s="109"/>
      <c r="EB249" s="109"/>
      <c r="EC249" s="109"/>
      <c r="ED249" s="109"/>
      <c r="EE249" s="109"/>
      <c r="EF249" s="109"/>
      <c r="EG249" s="109"/>
      <c r="EH249" s="109"/>
      <c r="EI249" s="109"/>
      <c r="EJ249" s="109"/>
      <c r="EK249" s="109"/>
      <c r="EL249" s="109"/>
      <c r="EM249" s="109"/>
      <c r="EN249" s="109"/>
      <c r="EO249" s="109"/>
      <c r="EP249" s="109"/>
      <c r="EQ249" s="109"/>
      <c r="ER249" s="109"/>
      <c r="ES249" s="109"/>
      <c r="ET249" s="109"/>
      <c r="EU249" s="109"/>
      <c r="EV249" s="109"/>
      <c r="EW249" s="109"/>
      <c r="EX249" s="109"/>
      <c r="EY249" s="109"/>
      <c r="EZ249" s="109"/>
      <c r="FA249" s="109"/>
      <c r="FB249" s="109"/>
    </row>
    <row r="250" spans="2:158" s="230" customFormat="1" x14ac:dyDescent="0.2">
      <c r="B250" s="231"/>
      <c r="J250" s="109"/>
      <c r="K250" s="109"/>
      <c r="L250" s="109"/>
      <c r="M250" s="109"/>
      <c r="N250" s="109"/>
      <c r="O250" s="109"/>
      <c r="P250" s="109"/>
      <c r="Q250" s="109"/>
      <c r="R250" s="109"/>
      <c r="S250" s="109"/>
      <c r="T250" s="109"/>
      <c r="U250" s="109"/>
      <c r="V250" s="109"/>
      <c r="W250" s="109"/>
      <c r="X250" s="109"/>
      <c r="Y250" s="109"/>
      <c r="Z250" s="109"/>
      <c r="AA250" s="109"/>
      <c r="AB250" s="109"/>
      <c r="AC250" s="109"/>
      <c r="AD250" s="109"/>
      <c r="AE250" s="109"/>
      <c r="AF250" s="109"/>
      <c r="AG250" s="109"/>
      <c r="AH250" s="109"/>
      <c r="AI250" s="109"/>
      <c r="AJ250" s="109"/>
      <c r="AK250" s="109"/>
      <c r="AL250" s="109"/>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c r="BG250" s="109"/>
      <c r="BH250" s="109"/>
      <c r="BI250" s="109"/>
      <c r="BJ250" s="109"/>
      <c r="BK250" s="109"/>
      <c r="BL250" s="109"/>
      <c r="BM250" s="109"/>
      <c r="BN250" s="109"/>
      <c r="BO250" s="109"/>
      <c r="BP250" s="109"/>
      <c r="BQ250" s="109"/>
      <c r="BR250" s="109"/>
      <c r="BS250" s="109"/>
      <c r="BT250" s="109"/>
      <c r="BU250" s="109"/>
      <c r="BV250" s="109"/>
      <c r="BW250" s="109"/>
      <c r="BX250" s="109"/>
      <c r="BY250" s="109"/>
      <c r="BZ250" s="109"/>
      <c r="CA250" s="109"/>
      <c r="CB250" s="109"/>
      <c r="CC250" s="109"/>
      <c r="CD250" s="109"/>
      <c r="CE250" s="109"/>
      <c r="CF250" s="109"/>
      <c r="CG250" s="109"/>
      <c r="CH250" s="109"/>
      <c r="CI250" s="109"/>
      <c r="CJ250" s="109"/>
      <c r="CK250" s="109"/>
      <c r="CL250" s="109"/>
      <c r="CM250" s="109"/>
      <c r="CN250" s="109"/>
      <c r="CO250" s="109"/>
      <c r="CP250" s="109"/>
      <c r="CQ250" s="109"/>
      <c r="CR250" s="109"/>
      <c r="CS250" s="109"/>
      <c r="CT250" s="109"/>
      <c r="CU250" s="109"/>
      <c r="CV250" s="109"/>
      <c r="CW250" s="109"/>
      <c r="CX250" s="109"/>
      <c r="CY250" s="109"/>
      <c r="CZ250" s="109"/>
      <c r="DA250" s="109"/>
      <c r="DB250" s="109"/>
      <c r="DC250" s="109"/>
      <c r="DD250" s="109"/>
      <c r="DE250" s="109"/>
      <c r="DF250" s="109"/>
      <c r="DG250" s="109"/>
      <c r="DH250" s="109"/>
      <c r="DI250" s="109"/>
      <c r="DJ250" s="109"/>
      <c r="DK250" s="109"/>
      <c r="DL250" s="109"/>
      <c r="DM250" s="109"/>
      <c r="DN250" s="109"/>
      <c r="DO250" s="109"/>
      <c r="DP250" s="109"/>
      <c r="DQ250" s="109"/>
      <c r="DR250" s="109"/>
      <c r="DS250" s="109"/>
      <c r="DT250" s="109"/>
      <c r="DU250" s="109"/>
      <c r="DV250" s="109"/>
      <c r="DW250" s="109"/>
      <c r="DX250" s="109"/>
      <c r="DY250" s="109"/>
      <c r="DZ250" s="109"/>
      <c r="EA250" s="109"/>
      <c r="EB250" s="109"/>
      <c r="EC250" s="109"/>
      <c r="ED250" s="109"/>
      <c r="EE250" s="109"/>
      <c r="EF250" s="109"/>
      <c r="EG250" s="109"/>
      <c r="EH250" s="109"/>
      <c r="EI250" s="109"/>
      <c r="EJ250" s="109"/>
      <c r="EK250" s="109"/>
      <c r="EL250" s="109"/>
      <c r="EM250" s="109"/>
      <c r="EN250" s="109"/>
      <c r="EO250" s="109"/>
      <c r="EP250" s="109"/>
      <c r="EQ250" s="109"/>
      <c r="ER250" s="109"/>
      <c r="ES250" s="109"/>
      <c r="ET250" s="109"/>
      <c r="EU250" s="109"/>
      <c r="EV250" s="109"/>
      <c r="EW250" s="109"/>
      <c r="EX250" s="109"/>
      <c r="EY250" s="109"/>
      <c r="EZ250" s="109"/>
      <c r="FA250" s="109"/>
      <c r="FB250" s="109"/>
    </row>
    <row r="251" spans="2:158" s="230" customFormat="1" x14ac:dyDescent="0.2">
      <c r="B251" s="231"/>
      <c r="J251" s="109"/>
      <c r="K251" s="109"/>
      <c r="L251" s="109"/>
      <c r="M251" s="109"/>
      <c r="N251" s="109"/>
      <c r="O251" s="109"/>
      <c r="P251" s="109"/>
      <c r="Q251" s="109"/>
      <c r="R251" s="109"/>
      <c r="S251" s="109"/>
      <c r="T251" s="109"/>
      <c r="U251" s="109"/>
      <c r="V251" s="109"/>
      <c r="W251" s="109"/>
      <c r="X251" s="109"/>
      <c r="Y251" s="109"/>
      <c r="Z251" s="109"/>
      <c r="AA251" s="109"/>
      <c r="AB251" s="109"/>
      <c r="AC251" s="109"/>
      <c r="AD251" s="109"/>
      <c r="AE251" s="109"/>
      <c r="AF251" s="109"/>
      <c r="AG251" s="109"/>
      <c r="AH251" s="109"/>
      <c r="AI251" s="109"/>
      <c r="AJ251" s="109"/>
      <c r="AK251" s="109"/>
      <c r="AL251" s="109"/>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c r="BG251" s="109"/>
      <c r="BH251" s="109"/>
      <c r="BI251" s="109"/>
      <c r="BJ251" s="109"/>
      <c r="BK251" s="109"/>
      <c r="BL251" s="109"/>
      <c r="BM251" s="109"/>
      <c r="BN251" s="109"/>
      <c r="BO251" s="109"/>
      <c r="BP251" s="109"/>
      <c r="BQ251" s="109"/>
      <c r="BR251" s="109"/>
      <c r="BS251" s="109"/>
      <c r="BT251" s="109"/>
      <c r="BU251" s="109"/>
      <c r="BV251" s="109"/>
      <c r="BW251" s="109"/>
      <c r="BX251" s="109"/>
      <c r="BY251" s="109"/>
      <c r="BZ251" s="109"/>
      <c r="CA251" s="109"/>
      <c r="CB251" s="109"/>
      <c r="CC251" s="109"/>
      <c r="CD251" s="109"/>
      <c r="CE251" s="109"/>
      <c r="CF251" s="109"/>
      <c r="CG251" s="109"/>
      <c r="CH251" s="109"/>
      <c r="CI251" s="109"/>
      <c r="CJ251" s="109"/>
      <c r="CK251" s="109"/>
      <c r="CL251" s="109"/>
      <c r="CM251" s="109"/>
      <c r="CN251" s="109"/>
      <c r="CO251" s="109"/>
      <c r="CP251" s="109"/>
      <c r="CQ251" s="109"/>
      <c r="CR251" s="109"/>
      <c r="CS251" s="109"/>
      <c r="CT251" s="109"/>
      <c r="CU251" s="109"/>
      <c r="CV251" s="109"/>
      <c r="CW251" s="109"/>
      <c r="CX251" s="109"/>
      <c r="CY251" s="109"/>
      <c r="CZ251" s="109"/>
      <c r="DA251" s="109"/>
      <c r="DB251" s="109"/>
      <c r="DC251" s="109"/>
      <c r="DD251" s="109"/>
      <c r="DE251" s="109"/>
      <c r="DF251" s="109"/>
      <c r="DG251" s="109"/>
      <c r="DH251" s="109"/>
      <c r="DI251" s="109"/>
      <c r="DJ251" s="109"/>
      <c r="DK251" s="109"/>
      <c r="DL251" s="109"/>
      <c r="DM251" s="109"/>
      <c r="DN251" s="109"/>
      <c r="DO251" s="109"/>
      <c r="DP251" s="109"/>
      <c r="DQ251" s="109"/>
      <c r="DR251" s="109"/>
      <c r="DS251" s="109"/>
      <c r="DT251" s="109"/>
      <c r="DU251" s="109"/>
      <c r="DV251" s="109"/>
      <c r="DW251" s="109"/>
      <c r="DX251" s="109"/>
      <c r="DY251" s="109"/>
      <c r="DZ251" s="109"/>
      <c r="EA251" s="109"/>
      <c r="EB251" s="109"/>
      <c r="EC251" s="109"/>
      <c r="ED251" s="109"/>
      <c r="EE251" s="109"/>
      <c r="EF251" s="109"/>
      <c r="EG251" s="109"/>
      <c r="EH251" s="109"/>
      <c r="EI251" s="109"/>
      <c r="EJ251" s="109"/>
      <c r="EK251" s="109"/>
      <c r="EL251" s="109"/>
      <c r="EM251" s="109"/>
      <c r="EN251" s="109"/>
      <c r="EO251" s="109"/>
      <c r="EP251" s="109"/>
      <c r="EQ251" s="109"/>
      <c r="ER251" s="109"/>
      <c r="ES251" s="109"/>
      <c r="ET251" s="109"/>
      <c r="EU251" s="109"/>
      <c r="EV251" s="109"/>
      <c r="EW251" s="109"/>
      <c r="EX251" s="109"/>
      <c r="EY251" s="109"/>
      <c r="EZ251" s="109"/>
      <c r="FA251" s="109"/>
      <c r="FB251" s="109"/>
    </row>
    <row r="252" spans="2:158" s="230" customFormat="1" x14ac:dyDescent="0.2">
      <c r="B252" s="231"/>
      <c r="J252" s="109"/>
      <c r="K252" s="109"/>
      <c r="L252" s="109"/>
      <c r="M252" s="109"/>
      <c r="N252" s="109"/>
      <c r="O252" s="109"/>
      <c r="P252" s="109"/>
      <c r="Q252" s="109"/>
      <c r="R252" s="109"/>
      <c r="S252" s="109"/>
      <c r="T252" s="109"/>
      <c r="U252" s="109"/>
      <c r="V252" s="109"/>
      <c r="W252" s="109"/>
      <c r="X252" s="109"/>
      <c r="Y252" s="109"/>
      <c r="Z252" s="109"/>
      <c r="AA252" s="109"/>
      <c r="AB252" s="109"/>
      <c r="AC252" s="109"/>
      <c r="AD252" s="109"/>
      <c r="AE252" s="109"/>
      <c r="AF252" s="109"/>
      <c r="AG252" s="109"/>
      <c r="AH252" s="109"/>
      <c r="AI252" s="109"/>
      <c r="AJ252" s="109"/>
      <c r="AK252" s="109"/>
      <c r="AL252" s="109"/>
      <c r="AM252" s="109"/>
      <c r="AN252" s="109"/>
      <c r="AO252" s="109"/>
      <c r="AP252" s="109"/>
      <c r="AQ252" s="109"/>
      <c r="AR252" s="109"/>
      <c r="AS252" s="109"/>
      <c r="AT252" s="109"/>
      <c r="AU252" s="109"/>
      <c r="AV252" s="109"/>
      <c r="AW252" s="109"/>
      <c r="AX252" s="109"/>
      <c r="AY252" s="109"/>
      <c r="AZ252" s="109"/>
      <c r="BA252" s="109"/>
      <c r="BB252" s="109"/>
      <c r="BC252" s="109"/>
      <c r="BD252" s="109"/>
      <c r="BE252" s="109"/>
      <c r="BF252" s="109"/>
      <c r="BG252" s="109"/>
      <c r="BH252" s="109"/>
      <c r="BI252" s="109"/>
      <c r="BJ252" s="109"/>
      <c r="BK252" s="109"/>
      <c r="BL252" s="109"/>
      <c r="BM252" s="109"/>
      <c r="BN252" s="109"/>
      <c r="BO252" s="109"/>
      <c r="BP252" s="109"/>
      <c r="BQ252" s="109"/>
      <c r="BR252" s="109"/>
      <c r="BS252" s="109"/>
      <c r="BT252" s="109"/>
      <c r="BU252" s="109"/>
      <c r="BV252" s="109"/>
      <c r="BW252" s="109"/>
      <c r="BX252" s="109"/>
      <c r="BY252" s="109"/>
      <c r="BZ252" s="109"/>
      <c r="CA252" s="109"/>
      <c r="CB252" s="109"/>
      <c r="CC252" s="109"/>
      <c r="CD252" s="109"/>
      <c r="CE252" s="109"/>
      <c r="CF252" s="109"/>
      <c r="CG252" s="109"/>
      <c r="CH252" s="109"/>
      <c r="CI252" s="109"/>
      <c r="CJ252" s="109"/>
      <c r="CK252" s="109"/>
      <c r="CL252" s="109"/>
      <c r="CM252" s="109"/>
      <c r="CN252" s="109"/>
      <c r="CO252" s="109"/>
      <c r="CP252" s="109"/>
      <c r="CQ252" s="109"/>
      <c r="CR252" s="109"/>
      <c r="CS252" s="109"/>
      <c r="CT252" s="109"/>
      <c r="CU252" s="109"/>
      <c r="CV252" s="109"/>
      <c r="CW252" s="109"/>
      <c r="CX252" s="109"/>
      <c r="CY252" s="109"/>
      <c r="CZ252" s="109"/>
      <c r="DA252" s="109"/>
      <c r="DB252" s="109"/>
      <c r="DC252" s="109"/>
      <c r="DD252" s="109"/>
      <c r="DE252" s="109"/>
      <c r="DF252" s="109"/>
      <c r="DG252" s="109"/>
      <c r="DH252" s="109"/>
      <c r="DI252" s="109"/>
      <c r="DJ252" s="109"/>
      <c r="DK252" s="109"/>
      <c r="DL252" s="109"/>
      <c r="DM252" s="109"/>
      <c r="DN252" s="109"/>
      <c r="DO252" s="109"/>
      <c r="DP252" s="109"/>
      <c r="DQ252" s="109"/>
      <c r="DR252" s="109"/>
      <c r="DS252" s="109"/>
      <c r="DT252" s="109"/>
      <c r="DU252" s="109"/>
      <c r="DV252" s="109"/>
      <c r="DW252" s="109"/>
      <c r="DX252" s="109"/>
      <c r="DY252" s="109"/>
      <c r="DZ252" s="109"/>
      <c r="EA252" s="109"/>
      <c r="EB252" s="109"/>
      <c r="EC252" s="109"/>
      <c r="ED252" s="109"/>
      <c r="EE252" s="109"/>
      <c r="EF252" s="109"/>
      <c r="EG252" s="109"/>
      <c r="EH252" s="109"/>
      <c r="EI252" s="109"/>
      <c r="EJ252" s="109"/>
      <c r="EK252" s="109"/>
      <c r="EL252" s="109"/>
      <c r="EM252" s="109"/>
      <c r="EN252" s="109"/>
      <c r="EO252" s="109"/>
      <c r="EP252" s="109"/>
      <c r="EQ252" s="109"/>
      <c r="ER252" s="109"/>
      <c r="ES252" s="109"/>
      <c r="ET252" s="109"/>
      <c r="EU252" s="109"/>
      <c r="EV252" s="109"/>
      <c r="EW252" s="109"/>
      <c r="EX252" s="109"/>
      <c r="EY252" s="109"/>
      <c r="EZ252" s="109"/>
      <c r="FA252" s="109"/>
      <c r="FB252" s="109"/>
    </row>
    <row r="253" spans="2:158" s="230" customFormat="1" x14ac:dyDescent="0.2">
      <c r="B253" s="231"/>
      <c r="J253" s="109"/>
      <c r="K253" s="109"/>
      <c r="L253" s="109"/>
      <c r="M253" s="109"/>
      <c r="N253" s="109"/>
      <c r="O253" s="109"/>
      <c r="P253" s="109"/>
      <c r="Q253" s="109"/>
      <c r="R253" s="109"/>
      <c r="S253" s="109"/>
      <c r="T253" s="109"/>
      <c r="U253" s="109"/>
      <c r="V253" s="109"/>
      <c r="W253" s="109"/>
      <c r="X253" s="109"/>
      <c r="Y253" s="109"/>
      <c r="Z253" s="109"/>
      <c r="AA253" s="109"/>
      <c r="AB253" s="109"/>
      <c r="AC253" s="109"/>
      <c r="AD253" s="109"/>
      <c r="AE253" s="109"/>
      <c r="AF253" s="109"/>
      <c r="AG253" s="109"/>
      <c r="AH253" s="109"/>
      <c r="AI253" s="109"/>
      <c r="AJ253" s="109"/>
      <c r="AK253" s="109"/>
      <c r="AL253" s="109"/>
      <c r="AM253" s="109"/>
      <c r="AN253" s="109"/>
      <c r="AO253" s="109"/>
      <c r="AP253" s="109"/>
      <c r="AQ253" s="109"/>
      <c r="AR253" s="109"/>
      <c r="AS253" s="109"/>
      <c r="AT253" s="109"/>
      <c r="AU253" s="109"/>
      <c r="AV253" s="109"/>
      <c r="AW253" s="109"/>
      <c r="AX253" s="109"/>
      <c r="AY253" s="109"/>
      <c r="AZ253" s="109"/>
      <c r="BA253" s="109"/>
      <c r="BB253" s="109"/>
      <c r="BC253" s="109"/>
      <c r="BD253" s="109"/>
      <c r="BE253" s="109"/>
      <c r="BF253" s="109"/>
      <c r="BG253" s="109"/>
      <c r="BH253" s="109"/>
      <c r="BI253" s="109"/>
      <c r="BJ253" s="109"/>
      <c r="BK253" s="109"/>
      <c r="BL253" s="109"/>
      <c r="BM253" s="109"/>
      <c r="BN253" s="109"/>
      <c r="BO253" s="109"/>
      <c r="BP253" s="109"/>
      <c r="BQ253" s="109"/>
      <c r="BR253" s="109"/>
      <c r="BS253" s="109"/>
      <c r="BT253" s="109"/>
      <c r="BU253" s="109"/>
      <c r="BV253" s="109"/>
      <c r="BW253" s="109"/>
      <c r="BX253" s="109"/>
      <c r="BY253" s="109"/>
      <c r="BZ253" s="109"/>
      <c r="CA253" s="109"/>
      <c r="CB253" s="109"/>
      <c r="CC253" s="109"/>
      <c r="CD253" s="109"/>
      <c r="CE253" s="109"/>
      <c r="CF253" s="109"/>
      <c r="CG253" s="109"/>
      <c r="CH253" s="109"/>
      <c r="CI253" s="109"/>
      <c r="CJ253" s="109"/>
      <c r="CK253" s="109"/>
      <c r="CL253" s="109"/>
      <c r="CM253" s="109"/>
      <c r="CN253" s="109"/>
      <c r="CO253" s="109"/>
      <c r="CP253" s="109"/>
      <c r="CQ253" s="109"/>
      <c r="CR253" s="109"/>
      <c r="CS253" s="109"/>
      <c r="CT253" s="109"/>
      <c r="CU253" s="109"/>
      <c r="CV253" s="109"/>
      <c r="CW253" s="109"/>
      <c r="CX253" s="109"/>
      <c r="CY253" s="109"/>
      <c r="CZ253" s="109"/>
      <c r="DA253" s="109"/>
      <c r="DB253" s="109"/>
      <c r="DC253" s="109"/>
      <c r="DD253" s="109"/>
      <c r="DE253" s="109"/>
      <c r="DF253" s="109"/>
      <c r="DG253" s="109"/>
      <c r="DH253" s="109"/>
      <c r="DI253" s="109"/>
      <c r="DJ253" s="109"/>
      <c r="DK253" s="109"/>
      <c r="DL253" s="109"/>
      <c r="DM253" s="109"/>
      <c r="DN253" s="109"/>
      <c r="DO253" s="109"/>
      <c r="DP253" s="109"/>
      <c r="DQ253" s="109"/>
      <c r="DR253" s="109"/>
      <c r="DS253" s="109"/>
      <c r="DT253" s="109"/>
      <c r="DU253" s="109"/>
      <c r="DV253" s="109"/>
      <c r="DW253" s="109"/>
      <c r="DX253" s="109"/>
      <c r="DY253" s="109"/>
      <c r="DZ253" s="109"/>
      <c r="EA253" s="109"/>
      <c r="EB253" s="109"/>
      <c r="EC253" s="109"/>
      <c r="ED253" s="109"/>
      <c r="EE253" s="109"/>
      <c r="EF253" s="109"/>
      <c r="EG253" s="109"/>
      <c r="EH253" s="109"/>
      <c r="EI253" s="109"/>
      <c r="EJ253" s="109"/>
      <c r="EK253" s="109"/>
      <c r="EL253" s="109"/>
      <c r="EM253" s="109"/>
      <c r="EN253" s="109"/>
      <c r="EO253" s="109"/>
      <c r="EP253" s="109"/>
      <c r="EQ253" s="109"/>
      <c r="ER253" s="109"/>
      <c r="ES253" s="109"/>
      <c r="ET253" s="109"/>
      <c r="EU253" s="109"/>
      <c r="EV253" s="109"/>
      <c r="EW253" s="109"/>
      <c r="EX253" s="109"/>
      <c r="EY253" s="109"/>
      <c r="EZ253" s="109"/>
      <c r="FA253" s="109"/>
      <c r="FB253" s="109"/>
    </row>
    <row r="254" spans="2:158" s="230" customFormat="1" x14ac:dyDescent="0.2">
      <c r="B254" s="231"/>
      <c r="J254" s="109"/>
      <c r="K254" s="109"/>
      <c r="L254" s="109"/>
      <c r="M254" s="109"/>
      <c r="N254" s="109"/>
      <c r="O254" s="109"/>
      <c r="P254" s="109"/>
      <c r="Q254" s="109"/>
      <c r="R254" s="109"/>
      <c r="S254" s="109"/>
      <c r="T254" s="109"/>
      <c r="U254" s="109"/>
      <c r="V254" s="109"/>
      <c r="W254" s="109"/>
      <c r="X254" s="109"/>
      <c r="Y254" s="109"/>
      <c r="Z254" s="109"/>
      <c r="AA254" s="109"/>
      <c r="AB254" s="109"/>
      <c r="AC254" s="109"/>
      <c r="AD254" s="109"/>
      <c r="AE254" s="109"/>
      <c r="AF254" s="109"/>
      <c r="AG254" s="109"/>
      <c r="AH254" s="109"/>
      <c r="AI254" s="109"/>
      <c r="AJ254" s="109"/>
      <c r="AK254" s="109"/>
      <c r="AL254" s="109"/>
      <c r="AM254" s="109"/>
      <c r="AN254" s="109"/>
      <c r="AO254" s="109"/>
      <c r="AP254" s="109"/>
      <c r="AQ254" s="109"/>
      <c r="AR254" s="109"/>
      <c r="AS254" s="109"/>
      <c r="AT254" s="109"/>
      <c r="AU254" s="109"/>
      <c r="AV254" s="109"/>
      <c r="AW254" s="109"/>
      <c r="AX254" s="109"/>
      <c r="AY254" s="109"/>
      <c r="AZ254" s="109"/>
      <c r="BA254" s="109"/>
      <c r="BB254" s="109"/>
      <c r="BC254" s="109"/>
      <c r="BD254" s="109"/>
      <c r="BE254" s="109"/>
      <c r="BF254" s="109"/>
      <c r="BG254" s="109"/>
      <c r="BH254" s="109"/>
      <c r="BI254" s="109"/>
      <c r="BJ254" s="109"/>
      <c r="BK254" s="109"/>
      <c r="BL254" s="109"/>
      <c r="BM254" s="109"/>
      <c r="BN254" s="109"/>
      <c r="BO254" s="109"/>
      <c r="BP254" s="109"/>
      <c r="BQ254" s="109"/>
      <c r="BR254" s="109"/>
      <c r="BS254" s="109"/>
      <c r="BT254" s="109"/>
      <c r="BU254" s="109"/>
      <c r="BV254" s="109"/>
      <c r="BW254" s="109"/>
      <c r="BX254" s="109"/>
      <c r="BY254" s="109"/>
      <c r="BZ254" s="109"/>
      <c r="CA254" s="109"/>
      <c r="CB254" s="109"/>
      <c r="CC254" s="109"/>
      <c r="CD254" s="109"/>
      <c r="CE254" s="109"/>
      <c r="CF254" s="109"/>
      <c r="CG254" s="109"/>
      <c r="CH254" s="109"/>
      <c r="CI254" s="109"/>
      <c r="CJ254" s="109"/>
      <c r="CK254" s="109"/>
      <c r="CL254" s="109"/>
      <c r="CM254" s="109"/>
      <c r="CN254" s="109"/>
      <c r="CO254" s="109"/>
      <c r="CP254" s="109"/>
      <c r="CQ254" s="109"/>
      <c r="CR254" s="109"/>
      <c r="CS254" s="109"/>
      <c r="CT254" s="109"/>
      <c r="CU254" s="109"/>
      <c r="CV254" s="109"/>
      <c r="CW254" s="109"/>
      <c r="CX254" s="109"/>
      <c r="CY254" s="109"/>
      <c r="CZ254" s="109"/>
      <c r="DA254" s="109"/>
      <c r="DB254" s="109"/>
      <c r="DC254" s="109"/>
      <c r="DD254" s="109"/>
      <c r="DE254" s="109"/>
      <c r="DF254" s="109"/>
      <c r="DG254" s="109"/>
      <c r="DH254" s="109"/>
      <c r="DI254" s="109"/>
      <c r="DJ254" s="109"/>
      <c r="DK254" s="109"/>
      <c r="DL254" s="109"/>
      <c r="DM254" s="109"/>
      <c r="DN254" s="109"/>
      <c r="DO254" s="109"/>
      <c r="DP254" s="109"/>
      <c r="DQ254" s="109"/>
      <c r="DR254" s="109"/>
      <c r="DS254" s="109"/>
      <c r="DT254" s="109"/>
      <c r="DU254" s="109"/>
      <c r="DV254" s="109"/>
      <c r="DW254" s="109"/>
      <c r="DX254" s="109"/>
      <c r="DY254" s="109"/>
      <c r="DZ254" s="109"/>
      <c r="EA254" s="109"/>
      <c r="EB254" s="109"/>
      <c r="EC254" s="109"/>
      <c r="ED254" s="109"/>
      <c r="EE254" s="109"/>
      <c r="EF254" s="109"/>
      <c r="EG254" s="109"/>
      <c r="EH254" s="109"/>
      <c r="EI254" s="109"/>
      <c r="EJ254" s="109"/>
      <c r="EK254" s="109"/>
      <c r="EL254" s="109"/>
      <c r="EM254" s="109"/>
      <c r="EN254" s="109"/>
      <c r="EO254" s="109"/>
      <c r="EP254" s="109"/>
      <c r="EQ254" s="109"/>
      <c r="ER254" s="109"/>
      <c r="ES254" s="109"/>
      <c r="ET254" s="109"/>
      <c r="EU254" s="109"/>
      <c r="EV254" s="109"/>
      <c r="EW254" s="109"/>
      <c r="EX254" s="109"/>
      <c r="EY254" s="109"/>
      <c r="EZ254" s="109"/>
      <c r="FA254" s="109"/>
      <c r="FB254" s="109"/>
    </row>
    <row r="255" spans="2:158" s="230" customFormat="1" x14ac:dyDescent="0.2">
      <c r="B255" s="231"/>
      <c r="J255" s="109"/>
      <c r="K255" s="109"/>
      <c r="L255" s="109"/>
      <c r="M255" s="109"/>
      <c r="N255" s="109"/>
      <c r="O255" s="109"/>
      <c r="P255" s="109"/>
      <c r="Q255" s="109"/>
      <c r="R255" s="109"/>
      <c r="S255" s="109"/>
      <c r="T255" s="109"/>
      <c r="U255" s="109"/>
      <c r="V255" s="109"/>
      <c r="W255" s="109"/>
      <c r="X255" s="109"/>
      <c r="Y255" s="109"/>
      <c r="Z255" s="109"/>
      <c r="AA255" s="109"/>
      <c r="AB255" s="109"/>
      <c r="AC255" s="109"/>
      <c r="AD255" s="109"/>
      <c r="AE255" s="109"/>
      <c r="AF255" s="109"/>
      <c r="AG255" s="109"/>
      <c r="AH255" s="109"/>
      <c r="AI255" s="109"/>
      <c r="AJ255" s="109"/>
      <c r="AK255" s="109"/>
      <c r="AL255" s="109"/>
      <c r="AM255" s="109"/>
      <c r="AN255" s="109"/>
      <c r="AO255" s="109"/>
      <c r="AP255" s="109"/>
      <c r="AQ255" s="109"/>
      <c r="AR255" s="109"/>
      <c r="AS255" s="109"/>
      <c r="AT255" s="109"/>
      <c r="AU255" s="109"/>
      <c r="AV255" s="109"/>
      <c r="AW255" s="109"/>
      <c r="AX255" s="109"/>
      <c r="AY255" s="109"/>
      <c r="AZ255" s="109"/>
      <c r="BA255" s="109"/>
      <c r="BB255" s="109"/>
      <c r="BC255" s="109"/>
      <c r="BD255" s="109"/>
      <c r="BE255" s="109"/>
      <c r="BF255" s="109"/>
      <c r="BG255" s="109"/>
      <c r="BH255" s="109"/>
      <c r="BI255" s="109"/>
      <c r="BJ255" s="109"/>
      <c r="BK255" s="109"/>
      <c r="BL255" s="109"/>
      <c r="BM255" s="109"/>
      <c r="BN255" s="109"/>
      <c r="BO255" s="109"/>
      <c r="BP255" s="109"/>
      <c r="BQ255" s="109"/>
      <c r="BR255" s="109"/>
      <c r="BS255" s="109"/>
      <c r="BT255" s="109"/>
      <c r="BU255" s="109"/>
      <c r="BV255" s="109"/>
      <c r="BW255" s="109"/>
      <c r="BX255" s="109"/>
      <c r="BY255" s="109"/>
      <c r="BZ255" s="109"/>
      <c r="CA255" s="109"/>
      <c r="CB255" s="109"/>
      <c r="CC255" s="109"/>
      <c r="CD255" s="109"/>
      <c r="CE255" s="109"/>
      <c r="CF255" s="109"/>
      <c r="CG255" s="109"/>
      <c r="CH255" s="109"/>
      <c r="CI255" s="109"/>
      <c r="CJ255" s="109"/>
      <c r="CK255" s="109"/>
      <c r="CL255" s="109"/>
      <c r="CM255" s="109"/>
      <c r="CN255" s="109"/>
      <c r="CO255" s="109"/>
      <c r="CP255" s="109"/>
      <c r="CQ255" s="109"/>
      <c r="CR255" s="109"/>
      <c r="CS255" s="109"/>
      <c r="CT255" s="109"/>
      <c r="CU255" s="109"/>
      <c r="CV255" s="109"/>
      <c r="CW255" s="109"/>
      <c r="CX255" s="109"/>
      <c r="CY255" s="109"/>
      <c r="CZ255" s="109"/>
      <c r="DA255" s="109"/>
      <c r="DB255" s="109"/>
      <c r="DC255" s="109"/>
      <c r="DD255" s="109"/>
      <c r="DE255" s="109"/>
      <c r="DF255" s="109"/>
      <c r="DG255" s="109"/>
      <c r="DH255" s="109"/>
      <c r="DI255" s="109"/>
      <c r="DJ255" s="109"/>
      <c r="DK255" s="109"/>
      <c r="DL255" s="109"/>
      <c r="DM255" s="109"/>
      <c r="DN255" s="109"/>
      <c r="DO255" s="109"/>
      <c r="DP255" s="109"/>
      <c r="DQ255" s="109"/>
      <c r="DR255" s="109"/>
      <c r="DS255" s="109"/>
      <c r="DT255" s="109"/>
      <c r="DU255" s="109"/>
      <c r="DV255" s="109"/>
      <c r="DW255" s="109"/>
      <c r="DX255" s="109"/>
      <c r="DY255" s="109"/>
      <c r="DZ255" s="109"/>
      <c r="EA255" s="109"/>
      <c r="EB255" s="109"/>
      <c r="EC255" s="109"/>
      <c r="ED255" s="109"/>
      <c r="EE255" s="109"/>
      <c r="EF255" s="109"/>
      <c r="EG255" s="109"/>
      <c r="EH255" s="109"/>
      <c r="EI255" s="109"/>
      <c r="EJ255" s="109"/>
      <c r="EK255" s="109"/>
      <c r="EL255" s="109"/>
      <c r="EM255" s="109"/>
      <c r="EN255" s="109"/>
      <c r="EO255" s="109"/>
      <c r="EP255" s="109"/>
      <c r="EQ255" s="109"/>
      <c r="ER255" s="109"/>
      <c r="ES255" s="109"/>
      <c r="ET255" s="109"/>
      <c r="EU255" s="109"/>
      <c r="EV255" s="109"/>
      <c r="EW255" s="109"/>
      <c r="EX255" s="109"/>
      <c r="EY255" s="109"/>
      <c r="EZ255" s="109"/>
      <c r="FA255" s="109"/>
      <c r="FB255" s="109"/>
    </row>
    <row r="256" spans="2:158" s="230" customFormat="1" x14ac:dyDescent="0.2">
      <c r="B256" s="231"/>
      <c r="J256" s="109"/>
      <c r="K256" s="109"/>
      <c r="L256" s="109"/>
      <c r="M256" s="109"/>
      <c r="N256" s="109"/>
      <c r="O256" s="109"/>
      <c r="P256" s="109"/>
      <c r="Q256" s="109"/>
      <c r="R256" s="109"/>
      <c r="S256" s="109"/>
      <c r="T256" s="109"/>
      <c r="U256" s="109"/>
      <c r="V256" s="109"/>
      <c r="W256" s="109"/>
      <c r="X256" s="109"/>
      <c r="Y256" s="109"/>
      <c r="Z256" s="109"/>
      <c r="AA256" s="109"/>
      <c r="AB256" s="109"/>
      <c r="AC256" s="109"/>
      <c r="AD256" s="109"/>
      <c r="AE256" s="109"/>
      <c r="AF256" s="109"/>
      <c r="AG256" s="109"/>
      <c r="AH256" s="109"/>
      <c r="AI256" s="109"/>
      <c r="AJ256" s="109"/>
      <c r="AK256" s="109"/>
      <c r="AL256" s="109"/>
      <c r="AM256" s="109"/>
      <c r="AN256" s="109"/>
      <c r="AO256" s="109"/>
      <c r="AP256" s="109"/>
      <c r="AQ256" s="109"/>
      <c r="AR256" s="109"/>
      <c r="AS256" s="109"/>
      <c r="AT256" s="109"/>
      <c r="AU256" s="109"/>
      <c r="AV256" s="109"/>
      <c r="AW256" s="109"/>
      <c r="AX256" s="109"/>
      <c r="AY256" s="109"/>
      <c r="AZ256" s="109"/>
      <c r="BA256" s="109"/>
      <c r="BB256" s="109"/>
      <c r="BC256" s="109"/>
      <c r="BD256" s="109"/>
      <c r="BE256" s="109"/>
      <c r="BF256" s="109"/>
      <c r="BG256" s="109"/>
      <c r="BH256" s="109"/>
      <c r="BI256" s="109"/>
      <c r="BJ256" s="109"/>
      <c r="BK256" s="109"/>
      <c r="BL256" s="109"/>
      <c r="BM256" s="109"/>
      <c r="BN256" s="109"/>
      <c r="BO256" s="109"/>
      <c r="BP256" s="109"/>
      <c r="BQ256" s="109"/>
      <c r="BR256" s="109"/>
      <c r="BS256" s="109"/>
      <c r="BT256" s="109"/>
      <c r="BU256" s="109"/>
      <c r="BV256" s="109"/>
      <c r="BW256" s="109"/>
      <c r="BX256" s="109"/>
      <c r="BY256" s="109"/>
      <c r="BZ256" s="109"/>
      <c r="CA256" s="109"/>
      <c r="CB256" s="109"/>
      <c r="CC256" s="109"/>
      <c r="CD256" s="109"/>
      <c r="CE256" s="109"/>
      <c r="CF256" s="109"/>
      <c r="CG256" s="109"/>
      <c r="CH256" s="109"/>
      <c r="CI256" s="109"/>
      <c r="CJ256" s="109"/>
      <c r="CK256" s="109"/>
      <c r="CL256" s="109"/>
      <c r="CM256" s="109"/>
      <c r="CN256" s="109"/>
      <c r="CO256" s="109"/>
      <c r="CP256" s="109"/>
      <c r="CQ256" s="109"/>
      <c r="CR256" s="109"/>
      <c r="CS256" s="109"/>
      <c r="CT256" s="109"/>
      <c r="CU256" s="109"/>
      <c r="CV256" s="109"/>
      <c r="CW256" s="109"/>
      <c r="CX256" s="109"/>
      <c r="CY256" s="109"/>
      <c r="CZ256" s="109"/>
      <c r="DA256" s="109"/>
      <c r="DB256" s="109"/>
      <c r="DC256" s="109"/>
      <c r="DD256" s="109"/>
      <c r="DE256" s="109"/>
      <c r="DF256" s="109"/>
      <c r="DG256" s="109"/>
      <c r="DH256" s="109"/>
      <c r="DI256" s="109"/>
      <c r="DJ256" s="109"/>
      <c r="DK256" s="109"/>
      <c r="DL256" s="109"/>
      <c r="DM256" s="109"/>
      <c r="DN256" s="109"/>
      <c r="DO256" s="109"/>
      <c r="DP256" s="109"/>
      <c r="DQ256" s="109"/>
      <c r="DR256" s="109"/>
      <c r="DS256" s="109"/>
      <c r="DT256" s="109"/>
      <c r="DU256" s="109"/>
      <c r="DV256" s="109"/>
      <c r="DW256" s="109"/>
      <c r="DX256" s="109"/>
      <c r="DY256" s="109"/>
      <c r="DZ256" s="109"/>
      <c r="EA256" s="109"/>
      <c r="EB256" s="109"/>
      <c r="EC256" s="109"/>
      <c r="ED256" s="109"/>
      <c r="EE256" s="109"/>
      <c r="EF256" s="109"/>
      <c r="EG256" s="109"/>
      <c r="EH256" s="109"/>
      <c r="EI256" s="109"/>
      <c r="EJ256" s="109"/>
      <c r="EK256" s="109"/>
      <c r="EL256" s="109"/>
      <c r="EM256" s="109"/>
      <c r="EN256" s="109"/>
      <c r="EO256" s="109"/>
      <c r="EP256" s="109"/>
      <c r="EQ256" s="109"/>
      <c r="ER256" s="109"/>
      <c r="ES256" s="109"/>
      <c r="ET256" s="109"/>
      <c r="EU256" s="109"/>
      <c r="EV256" s="109"/>
      <c r="EW256" s="109"/>
      <c r="EX256" s="109"/>
      <c r="EY256" s="109"/>
      <c r="EZ256" s="109"/>
      <c r="FA256" s="109"/>
      <c r="FB256" s="109"/>
    </row>
    <row r="257" spans="2:158" s="230" customFormat="1" x14ac:dyDescent="0.2">
      <c r="B257" s="231"/>
      <c r="J257" s="109"/>
      <c r="K257" s="109"/>
      <c r="L257" s="109"/>
      <c r="M257" s="109"/>
      <c r="N257" s="109"/>
      <c r="O257" s="109"/>
      <c r="P257" s="109"/>
      <c r="Q257" s="109"/>
      <c r="R257" s="109"/>
      <c r="S257" s="109"/>
      <c r="T257" s="109"/>
      <c r="U257" s="109"/>
      <c r="V257" s="109"/>
      <c r="W257" s="109"/>
      <c r="X257" s="109"/>
      <c r="Y257" s="109"/>
      <c r="Z257" s="109"/>
      <c r="AA257" s="109"/>
      <c r="AB257" s="109"/>
      <c r="AC257" s="109"/>
      <c r="AD257" s="109"/>
      <c r="AE257" s="109"/>
      <c r="AF257" s="109"/>
      <c r="AG257" s="109"/>
      <c r="AH257" s="109"/>
      <c r="AI257" s="109"/>
      <c r="AJ257" s="109"/>
      <c r="AK257" s="109"/>
      <c r="AL257" s="109"/>
      <c r="AM257" s="109"/>
      <c r="AN257" s="109"/>
      <c r="AO257" s="109"/>
      <c r="AP257" s="109"/>
      <c r="AQ257" s="109"/>
      <c r="AR257" s="109"/>
      <c r="AS257" s="109"/>
      <c r="AT257" s="109"/>
      <c r="AU257" s="109"/>
      <c r="AV257" s="109"/>
      <c r="AW257" s="109"/>
      <c r="AX257" s="109"/>
      <c r="AY257" s="109"/>
      <c r="AZ257" s="109"/>
      <c r="BA257" s="109"/>
      <c r="BB257" s="109"/>
      <c r="BC257" s="109"/>
      <c r="BD257" s="109"/>
      <c r="BE257" s="109"/>
      <c r="BF257" s="109"/>
      <c r="BG257" s="109"/>
      <c r="BH257" s="109"/>
      <c r="BI257" s="109"/>
      <c r="BJ257" s="109"/>
      <c r="BK257" s="109"/>
      <c r="BL257" s="109"/>
      <c r="BM257" s="109"/>
      <c r="BN257" s="109"/>
      <c r="BO257" s="109"/>
      <c r="BP257" s="109"/>
      <c r="BQ257" s="109"/>
      <c r="BR257" s="109"/>
      <c r="BS257" s="109"/>
      <c r="BT257" s="109"/>
      <c r="BU257" s="109"/>
      <c r="BV257" s="109"/>
      <c r="BW257" s="109"/>
      <c r="BX257" s="109"/>
      <c r="BY257" s="109"/>
      <c r="BZ257" s="109"/>
      <c r="CA257" s="109"/>
      <c r="CB257" s="109"/>
      <c r="CC257" s="109"/>
      <c r="CD257" s="109"/>
      <c r="CE257" s="109"/>
      <c r="CF257" s="109"/>
      <c r="CG257" s="109"/>
      <c r="CH257" s="109"/>
      <c r="CI257" s="109"/>
      <c r="CJ257" s="109"/>
      <c r="CK257" s="109"/>
      <c r="CL257" s="109"/>
      <c r="CM257" s="109"/>
      <c r="CN257" s="109"/>
      <c r="CO257" s="109"/>
      <c r="CP257" s="109"/>
      <c r="CQ257" s="109"/>
      <c r="CR257" s="109"/>
      <c r="CS257" s="109"/>
      <c r="CT257" s="109"/>
      <c r="CU257" s="109"/>
      <c r="CV257" s="109"/>
      <c r="CW257" s="109"/>
      <c r="CX257" s="109"/>
      <c r="CY257" s="109"/>
      <c r="CZ257" s="109"/>
      <c r="DA257" s="109"/>
      <c r="DB257" s="109"/>
      <c r="DC257" s="109"/>
      <c r="DD257" s="109"/>
      <c r="DE257" s="109"/>
      <c r="DF257" s="109"/>
      <c r="DG257" s="109"/>
      <c r="DH257" s="109"/>
      <c r="DI257" s="109"/>
      <c r="DJ257" s="109"/>
      <c r="DK257" s="109"/>
      <c r="DL257" s="109"/>
      <c r="DM257" s="109"/>
      <c r="DN257" s="109"/>
      <c r="DO257" s="109"/>
      <c r="DP257" s="109"/>
      <c r="DQ257" s="109"/>
      <c r="DR257" s="109"/>
      <c r="DS257" s="109"/>
      <c r="DT257" s="109"/>
      <c r="DU257" s="109"/>
      <c r="DV257" s="109"/>
      <c r="DW257" s="109"/>
      <c r="DX257" s="109"/>
      <c r="DY257" s="109"/>
      <c r="DZ257" s="109"/>
      <c r="EA257" s="109"/>
      <c r="EB257" s="109"/>
      <c r="EC257" s="109"/>
      <c r="ED257" s="109"/>
      <c r="EE257" s="109"/>
      <c r="EF257" s="109"/>
      <c r="EG257" s="109"/>
      <c r="EH257" s="109"/>
      <c r="EI257" s="109"/>
      <c r="EJ257" s="109"/>
      <c r="EK257" s="109"/>
      <c r="EL257" s="109"/>
      <c r="EM257" s="109"/>
      <c r="EN257" s="109"/>
      <c r="EO257" s="109"/>
      <c r="EP257" s="109"/>
      <c r="EQ257" s="109"/>
      <c r="ER257" s="109"/>
      <c r="ES257" s="109"/>
      <c r="ET257" s="109"/>
      <c r="EU257" s="109"/>
      <c r="EV257" s="109"/>
      <c r="EW257" s="109"/>
      <c r="EX257" s="109"/>
      <c r="EY257" s="109"/>
      <c r="EZ257" s="109"/>
      <c r="FA257" s="109"/>
      <c r="FB257" s="109"/>
    </row>
    <row r="258" spans="2:158" s="230" customFormat="1" x14ac:dyDescent="0.2">
      <c r="B258" s="231"/>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E258" s="109"/>
      <c r="AF258" s="109"/>
      <c r="AG258" s="109"/>
      <c r="AH258" s="109"/>
      <c r="AI258" s="109"/>
      <c r="AJ258" s="109"/>
      <c r="AK258" s="109"/>
      <c r="AL258" s="109"/>
      <c r="AM258" s="109"/>
      <c r="AN258" s="109"/>
      <c r="AO258" s="109"/>
      <c r="AP258" s="109"/>
      <c r="AQ258" s="109"/>
      <c r="AR258" s="109"/>
      <c r="AS258" s="109"/>
      <c r="AT258" s="109"/>
      <c r="AU258" s="109"/>
      <c r="AV258" s="109"/>
      <c r="AW258" s="109"/>
      <c r="AX258" s="109"/>
      <c r="AY258" s="109"/>
      <c r="AZ258" s="109"/>
      <c r="BA258" s="109"/>
      <c r="BB258" s="109"/>
      <c r="BC258" s="109"/>
      <c r="BD258" s="109"/>
      <c r="BE258" s="109"/>
      <c r="BF258" s="109"/>
      <c r="BG258" s="109"/>
      <c r="BH258" s="109"/>
      <c r="BI258" s="109"/>
      <c r="BJ258" s="109"/>
      <c r="BK258" s="109"/>
      <c r="BL258" s="109"/>
      <c r="BM258" s="109"/>
      <c r="BN258" s="109"/>
      <c r="BO258" s="109"/>
      <c r="BP258" s="109"/>
      <c r="BQ258" s="109"/>
      <c r="BR258" s="109"/>
      <c r="BS258" s="109"/>
      <c r="BT258" s="109"/>
      <c r="BU258" s="109"/>
      <c r="BV258" s="109"/>
      <c r="BW258" s="109"/>
      <c r="BX258" s="109"/>
      <c r="BY258" s="109"/>
      <c r="BZ258" s="109"/>
      <c r="CA258" s="109"/>
      <c r="CB258" s="109"/>
      <c r="CC258" s="109"/>
      <c r="CD258" s="109"/>
      <c r="CE258" s="109"/>
      <c r="CF258" s="109"/>
      <c r="CG258" s="109"/>
      <c r="CH258" s="109"/>
      <c r="CI258" s="109"/>
      <c r="CJ258" s="109"/>
      <c r="CK258" s="109"/>
      <c r="CL258" s="109"/>
      <c r="CM258" s="109"/>
      <c r="CN258" s="109"/>
      <c r="CO258" s="109"/>
      <c r="CP258" s="109"/>
      <c r="CQ258" s="109"/>
      <c r="CR258" s="109"/>
      <c r="CS258" s="109"/>
      <c r="CT258" s="109"/>
      <c r="CU258" s="109"/>
      <c r="CV258" s="109"/>
      <c r="CW258" s="109"/>
      <c r="CX258" s="109"/>
      <c r="CY258" s="109"/>
      <c r="CZ258" s="109"/>
      <c r="DA258" s="109"/>
      <c r="DB258" s="109"/>
      <c r="DC258" s="109"/>
      <c r="DD258" s="109"/>
      <c r="DE258" s="109"/>
      <c r="DF258" s="109"/>
      <c r="DG258" s="109"/>
      <c r="DH258" s="109"/>
      <c r="DI258" s="109"/>
      <c r="DJ258" s="109"/>
      <c r="DK258" s="109"/>
      <c r="DL258" s="109"/>
      <c r="DM258" s="109"/>
      <c r="DN258" s="109"/>
      <c r="DO258" s="109"/>
      <c r="DP258" s="109"/>
      <c r="DQ258" s="109"/>
      <c r="DR258" s="109"/>
      <c r="DS258" s="109"/>
      <c r="DT258" s="109"/>
      <c r="DU258" s="109"/>
      <c r="DV258" s="109"/>
      <c r="DW258" s="109"/>
      <c r="DX258" s="109"/>
      <c r="DY258" s="109"/>
      <c r="DZ258" s="109"/>
      <c r="EA258" s="109"/>
      <c r="EB258" s="109"/>
      <c r="EC258" s="109"/>
      <c r="ED258" s="109"/>
      <c r="EE258" s="109"/>
      <c r="EF258" s="109"/>
      <c r="EG258" s="109"/>
      <c r="EH258" s="109"/>
      <c r="EI258" s="109"/>
      <c r="EJ258" s="109"/>
      <c r="EK258" s="109"/>
      <c r="EL258" s="109"/>
      <c r="EM258" s="109"/>
      <c r="EN258" s="109"/>
      <c r="EO258" s="109"/>
      <c r="EP258" s="109"/>
      <c r="EQ258" s="109"/>
      <c r="ER258" s="109"/>
      <c r="ES258" s="109"/>
      <c r="ET258" s="109"/>
      <c r="EU258" s="109"/>
      <c r="EV258" s="109"/>
      <c r="EW258" s="109"/>
      <c r="EX258" s="109"/>
      <c r="EY258" s="109"/>
      <c r="EZ258" s="109"/>
      <c r="FA258" s="109"/>
      <c r="FB258" s="109"/>
    </row>
    <row r="259" spans="2:158" s="230" customFormat="1" x14ac:dyDescent="0.2">
      <c r="B259" s="231"/>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c r="AG259" s="109"/>
      <c r="AH259" s="109"/>
      <c r="AI259" s="109"/>
      <c r="AJ259" s="109"/>
      <c r="AK259" s="109"/>
      <c r="AL259" s="109"/>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c r="BG259" s="109"/>
      <c r="BH259" s="109"/>
      <c r="BI259" s="109"/>
      <c r="BJ259" s="109"/>
      <c r="BK259" s="109"/>
      <c r="BL259" s="109"/>
      <c r="BM259" s="109"/>
      <c r="BN259" s="109"/>
      <c r="BO259" s="109"/>
      <c r="BP259" s="109"/>
      <c r="BQ259" s="109"/>
      <c r="BR259" s="109"/>
      <c r="BS259" s="109"/>
      <c r="BT259" s="109"/>
      <c r="BU259" s="109"/>
      <c r="BV259" s="109"/>
      <c r="BW259" s="109"/>
      <c r="BX259" s="109"/>
      <c r="BY259" s="109"/>
      <c r="BZ259" s="109"/>
      <c r="CA259" s="109"/>
      <c r="CB259" s="109"/>
      <c r="CC259" s="109"/>
      <c r="CD259" s="109"/>
      <c r="CE259" s="109"/>
      <c r="CF259" s="109"/>
      <c r="CG259" s="109"/>
      <c r="CH259" s="109"/>
      <c r="CI259" s="109"/>
      <c r="CJ259" s="109"/>
      <c r="CK259" s="109"/>
      <c r="CL259" s="109"/>
      <c r="CM259" s="109"/>
      <c r="CN259" s="109"/>
      <c r="CO259" s="109"/>
      <c r="CP259" s="109"/>
      <c r="CQ259" s="109"/>
      <c r="CR259" s="109"/>
      <c r="CS259" s="109"/>
      <c r="CT259" s="109"/>
      <c r="CU259" s="109"/>
      <c r="CV259" s="109"/>
      <c r="CW259" s="109"/>
      <c r="CX259" s="109"/>
      <c r="CY259" s="109"/>
      <c r="CZ259" s="109"/>
      <c r="DA259" s="109"/>
      <c r="DB259" s="109"/>
      <c r="DC259" s="109"/>
      <c r="DD259" s="109"/>
      <c r="DE259" s="109"/>
      <c r="DF259" s="109"/>
      <c r="DG259" s="109"/>
      <c r="DH259" s="109"/>
      <c r="DI259" s="109"/>
      <c r="DJ259" s="109"/>
      <c r="DK259" s="109"/>
      <c r="DL259" s="109"/>
      <c r="DM259" s="109"/>
      <c r="DN259" s="109"/>
      <c r="DO259" s="109"/>
      <c r="DP259" s="109"/>
      <c r="DQ259" s="109"/>
      <c r="DR259" s="109"/>
      <c r="DS259" s="109"/>
      <c r="DT259" s="109"/>
      <c r="DU259" s="109"/>
      <c r="DV259" s="109"/>
      <c r="DW259" s="109"/>
      <c r="DX259" s="109"/>
      <c r="DY259" s="109"/>
      <c r="DZ259" s="109"/>
      <c r="EA259" s="109"/>
      <c r="EB259" s="109"/>
      <c r="EC259" s="109"/>
      <c r="ED259" s="109"/>
      <c r="EE259" s="109"/>
      <c r="EF259" s="109"/>
      <c r="EG259" s="109"/>
      <c r="EH259" s="109"/>
      <c r="EI259" s="109"/>
      <c r="EJ259" s="109"/>
      <c r="EK259" s="109"/>
      <c r="EL259" s="109"/>
      <c r="EM259" s="109"/>
      <c r="EN259" s="109"/>
      <c r="EO259" s="109"/>
      <c r="EP259" s="109"/>
      <c r="EQ259" s="109"/>
      <c r="ER259" s="109"/>
      <c r="ES259" s="109"/>
      <c r="ET259" s="109"/>
      <c r="EU259" s="109"/>
      <c r="EV259" s="109"/>
      <c r="EW259" s="109"/>
      <c r="EX259" s="109"/>
      <c r="EY259" s="109"/>
      <c r="EZ259" s="109"/>
      <c r="FA259" s="109"/>
      <c r="FB259" s="109"/>
    </row>
    <row r="260" spans="2:158" s="230" customFormat="1" x14ac:dyDescent="0.2">
      <c r="B260" s="231"/>
      <c r="J260" s="109"/>
      <c r="K260" s="109"/>
      <c r="L260" s="109"/>
      <c r="M260" s="109"/>
      <c r="N260" s="109"/>
      <c r="O260" s="109"/>
      <c r="P260" s="109"/>
      <c r="Q260" s="109"/>
      <c r="R260" s="109"/>
      <c r="S260" s="109"/>
      <c r="T260" s="109"/>
      <c r="U260" s="109"/>
      <c r="V260" s="109"/>
      <c r="W260" s="109"/>
      <c r="X260" s="109"/>
      <c r="Y260" s="109"/>
      <c r="Z260" s="109"/>
      <c r="AA260" s="109"/>
      <c r="AB260" s="109"/>
      <c r="AC260" s="109"/>
      <c r="AD260" s="109"/>
      <c r="AE260" s="109"/>
      <c r="AF260" s="109"/>
      <c r="AG260" s="109"/>
      <c r="AH260" s="109"/>
      <c r="AI260" s="109"/>
      <c r="AJ260" s="109"/>
      <c r="AK260" s="109"/>
      <c r="AL260" s="109"/>
      <c r="AM260" s="109"/>
      <c r="AN260" s="109"/>
      <c r="AO260" s="109"/>
      <c r="AP260" s="109"/>
      <c r="AQ260" s="109"/>
      <c r="AR260" s="109"/>
      <c r="AS260" s="109"/>
      <c r="AT260" s="109"/>
      <c r="AU260" s="109"/>
      <c r="AV260" s="109"/>
      <c r="AW260" s="109"/>
      <c r="AX260" s="109"/>
      <c r="AY260" s="109"/>
      <c r="AZ260" s="109"/>
      <c r="BA260" s="109"/>
      <c r="BB260" s="109"/>
      <c r="BC260" s="109"/>
      <c r="BD260" s="109"/>
      <c r="BE260" s="109"/>
      <c r="BF260" s="109"/>
      <c r="BG260" s="109"/>
      <c r="BH260" s="109"/>
      <c r="BI260" s="109"/>
      <c r="BJ260" s="109"/>
      <c r="BK260" s="109"/>
      <c r="BL260" s="109"/>
      <c r="BM260" s="109"/>
      <c r="BN260" s="109"/>
      <c r="BO260" s="109"/>
      <c r="BP260" s="109"/>
      <c r="BQ260" s="109"/>
      <c r="BR260" s="109"/>
      <c r="BS260" s="109"/>
      <c r="BT260" s="109"/>
      <c r="BU260" s="109"/>
      <c r="BV260" s="109"/>
      <c r="BW260" s="109"/>
      <c r="BX260" s="109"/>
      <c r="BY260" s="109"/>
      <c r="BZ260" s="109"/>
      <c r="CA260" s="109"/>
      <c r="CB260" s="109"/>
      <c r="CC260" s="109"/>
      <c r="CD260" s="109"/>
      <c r="CE260" s="109"/>
      <c r="CF260" s="109"/>
      <c r="CG260" s="109"/>
      <c r="CH260" s="109"/>
      <c r="CI260" s="109"/>
      <c r="CJ260" s="109"/>
      <c r="CK260" s="109"/>
      <c r="CL260" s="109"/>
      <c r="CM260" s="109"/>
      <c r="CN260" s="109"/>
      <c r="CO260" s="109"/>
      <c r="CP260" s="109"/>
      <c r="CQ260" s="109"/>
      <c r="CR260" s="109"/>
      <c r="CS260" s="109"/>
      <c r="CT260" s="109"/>
      <c r="CU260" s="109"/>
      <c r="CV260" s="109"/>
      <c r="CW260" s="109"/>
      <c r="CX260" s="109"/>
      <c r="CY260" s="109"/>
      <c r="CZ260" s="109"/>
      <c r="DA260" s="109"/>
      <c r="DB260" s="109"/>
      <c r="DC260" s="109"/>
      <c r="DD260" s="109"/>
      <c r="DE260" s="109"/>
      <c r="DF260" s="109"/>
      <c r="DG260" s="109"/>
      <c r="DH260" s="109"/>
      <c r="DI260" s="109"/>
      <c r="DJ260" s="109"/>
      <c r="DK260" s="109"/>
      <c r="DL260" s="109"/>
      <c r="DM260" s="109"/>
      <c r="DN260" s="109"/>
      <c r="DO260" s="109"/>
      <c r="DP260" s="109"/>
      <c r="DQ260" s="109"/>
      <c r="DR260" s="109"/>
      <c r="DS260" s="109"/>
      <c r="DT260" s="109"/>
      <c r="DU260" s="109"/>
      <c r="DV260" s="109"/>
      <c r="DW260" s="109"/>
      <c r="DX260" s="109"/>
      <c r="DY260" s="109"/>
      <c r="DZ260" s="109"/>
      <c r="EA260" s="109"/>
      <c r="EB260" s="109"/>
      <c r="EC260" s="109"/>
      <c r="ED260" s="109"/>
      <c r="EE260" s="109"/>
      <c r="EF260" s="109"/>
      <c r="EG260" s="109"/>
      <c r="EH260" s="109"/>
      <c r="EI260" s="109"/>
      <c r="EJ260" s="109"/>
      <c r="EK260" s="109"/>
      <c r="EL260" s="109"/>
      <c r="EM260" s="109"/>
      <c r="EN260" s="109"/>
      <c r="EO260" s="109"/>
      <c r="EP260" s="109"/>
      <c r="EQ260" s="109"/>
      <c r="ER260" s="109"/>
      <c r="ES260" s="109"/>
      <c r="ET260" s="109"/>
      <c r="EU260" s="109"/>
      <c r="EV260" s="109"/>
      <c r="EW260" s="109"/>
      <c r="EX260" s="109"/>
      <c r="EY260" s="109"/>
      <c r="EZ260" s="109"/>
      <c r="FA260" s="109"/>
      <c r="FB260" s="109"/>
    </row>
    <row r="261" spans="2:158" s="230" customFormat="1" x14ac:dyDescent="0.2">
      <c r="B261" s="231"/>
      <c r="J261" s="109"/>
      <c r="K261" s="109"/>
      <c r="L261" s="109"/>
      <c r="M261" s="109"/>
      <c r="N261" s="109"/>
      <c r="O261" s="109"/>
      <c r="P261" s="109"/>
      <c r="Q261" s="109"/>
      <c r="R261" s="109"/>
      <c r="S261" s="109"/>
      <c r="T261" s="109"/>
      <c r="U261" s="109"/>
      <c r="V261" s="109"/>
      <c r="W261" s="109"/>
      <c r="X261" s="109"/>
      <c r="Y261" s="109"/>
      <c r="Z261" s="109"/>
      <c r="AA261" s="109"/>
      <c r="AB261" s="109"/>
      <c r="AC261" s="109"/>
      <c r="AD261" s="109"/>
      <c r="AE261" s="109"/>
      <c r="AF261" s="109"/>
      <c r="AG261" s="109"/>
      <c r="AH261" s="109"/>
      <c r="AI261" s="109"/>
      <c r="AJ261" s="109"/>
      <c r="AK261" s="109"/>
      <c r="AL261" s="109"/>
      <c r="AM261" s="109"/>
      <c r="AN261" s="109"/>
      <c r="AO261" s="109"/>
      <c r="AP261" s="109"/>
      <c r="AQ261" s="109"/>
      <c r="AR261" s="109"/>
      <c r="AS261" s="109"/>
      <c r="AT261" s="109"/>
      <c r="AU261" s="109"/>
      <c r="AV261" s="109"/>
      <c r="AW261" s="109"/>
      <c r="AX261" s="109"/>
      <c r="AY261" s="109"/>
      <c r="AZ261" s="109"/>
      <c r="BA261" s="109"/>
      <c r="BB261" s="109"/>
      <c r="BC261" s="109"/>
      <c r="BD261" s="109"/>
      <c r="BE261" s="109"/>
      <c r="BF261" s="109"/>
      <c r="BG261" s="109"/>
      <c r="BH261" s="109"/>
      <c r="BI261" s="109"/>
      <c r="BJ261" s="109"/>
      <c r="BK261" s="109"/>
      <c r="BL261" s="109"/>
      <c r="BM261" s="109"/>
      <c r="BN261" s="109"/>
      <c r="BO261" s="109"/>
      <c r="BP261" s="109"/>
      <c r="BQ261" s="109"/>
      <c r="BR261" s="109"/>
      <c r="BS261" s="109"/>
      <c r="BT261" s="109"/>
      <c r="BU261" s="109"/>
      <c r="BV261" s="109"/>
      <c r="BW261" s="109"/>
      <c r="BX261" s="109"/>
      <c r="BY261" s="109"/>
      <c r="BZ261" s="109"/>
      <c r="CA261" s="109"/>
      <c r="CB261" s="109"/>
      <c r="CC261" s="109"/>
      <c r="CD261" s="109"/>
      <c r="CE261" s="109"/>
      <c r="CF261" s="109"/>
      <c r="CG261" s="109"/>
      <c r="CH261" s="109"/>
      <c r="CI261" s="109"/>
      <c r="CJ261" s="109"/>
      <c r="CK261" s="109"/>
      <c r="CL261" s="109"/>
      <c r="CM261" s="109"/>
      <c r="CN261" s="109"/>
      <c r="CO261" s="109"/>
      <c r="CP261" s="109"/>
      <c r="CQ261" s="109"/>
      <c r="CR261" s="109"/>
      <c r="CS261" s="109"/>
      <c r="CT261" s="109"/>
      <c r="CU261" s="109"/>
      <c r="CV261" s="109"/>
      <c r="CW261" s="109"/>
      <c r="CX261" s="109"/>
      <c r="CY261" s="109"/>
      <c r="CZ261" s="109"/>
      <c r="DA261" s="109"/>
      <c r="DB261" s="109"/>
      <c r="DC261" s="109"/>
      <c r="DD261" s="109"/>
      <c r="DE261" s="109"/>
      <c r="DF261" s="109"/>
      <c r="DG261" s="109"/>
      <c r="DH261" s="109"/>
      <c r="DI261" s="109"/>
      <c r="DJ261" s="109"/>
      <c r="DK261" s="109"/>
      <c r="DL261" s="109"/>
      <c r="DM261" s="109"/>
      <c r="DN261" s="109"/>
      <c r="DO261" s="109"/>
      <c r="DP261" s="109"/>
      <c r="DQ261" s="109"/>
      <c r="DR261" s="109"/>
      <c r="DS261" s="109"/>
      <c r="DT261" s="109"/>
      <c r="DU261" s="109"/>
      <c r="DV261" s="109"/>
      <c r="DW261" s="109"/>
      <c r="DX261" s="109"/>
      <c r="DY261" s="109"/>
      <c r="DZ261" s="109"/>
      <c r="EA261" s="109"/>
      <c r="EB261" s="109"/>
      <c r="EC261" s="109"/>
      <c r="ED261" s="109"/>
      <c r="EE261" s="109"/>
      <c r="EF261" s="109"/>
      <c r="EG261" s="109"/>
      <c r="EH261" s="109"/>
      <c r="EI261" s="109"/>
      <c r="EJ261" s="109"/>
      <c r="EK261" s="109"/>
      <c r="EL261" s="109"/>
      <c r="EM261" s="109"/>
      <c r="EN261" s="109"/>
      <c r="EO261" s="109"/>
      <c r="EP261" s="109"/>
      <c r="EQ261" s="109"/>
      <c r="ER261" s="109"/>
      <c r="ES261" s="109"/>
      <c r="ET261" s="109"/>
      <c r="EU261" s="109"/>
      <c r="EV261" s="109"/>
      <c r="EW261" s="109"/>
      <c r="EX261" s="109"/>
      <c r="EY261" s="109"/>
      <c r="EZ261" s="109"/>
      <c r="FA261" s="109"/>
      <c r="FB261" s="109"/>
    </row>
    <row r="262" spans="2:158" s="230" customFormat="1" x14ac:dyDescent="0.2">
      <c r="B262" s="231"/>
      <c r="J262" s="109"/>
      <c r="K262" s="109"/>
      <c r="L262" s="109"/>
      <c r="M262" s="109"/>
      <c r="N262" s="109"/>
      <c r="O262" s="109"/>
      <c r="P262" s="109"/>
      <c r="Q262" s="109"/>
      <c r="R262" s="109"/>
      <c r="S262" s="109"/>
      <c r="T262" s="109"/>
      <c r="U262" s="109"/>
      <c r="V262" s="109"/>
      <c r="W262" s="109"/>
      <c r="X262" s="109"/>
      <c r="Y262" s="109"/>
      <c r="Z262" s="109"/>
      <c r="AA262" s="109"/>
      <c r="AB262" s="109"/>
      <c r="AC262" s="109"/>
      <c r="AD262" s="109"/>
      <c r="AE262" s="109"/>
      <c r="AF262" s="109"/>
      <c r="AG262" s="109"/>
      <c r="AH262" s="109"/>
      <c r="AI262" s="109"/>
      <c r="AJ262" s="109"/>
      <c r="AK262" s="109"/>
      <c r="AL262" s="109"/>
      <c r="AM262" s="109"/>
      <c r="AN262" s="109"/>
      <c r="AO262" s="109"/>
      <c r="AP262" s="109"/>
      <c r="AQ262" s="109"/>
      <c r="AR262" s="109"/>
      <c r="AS262" s="109"/>
      <c r="AT262" s="109"/>
      <c r="AU262" s="109"/>
      <c r="AV262" s="109"/>
      <c r="AW262" s="109"/>
      <c r="AX262" s="109"/>
      <c r="AY262" s="109"/>
      <c r="AZ262" s="109"/>
      <c r="BA262" s="109"/>
      <c r="BB262" s="109"/>
      <c r="BC262" s="109"/>
      <c r="BD262" s="109"/>
      <c r="BE262" s="109"/>
      <c r="BF262" s="109"/>
      <c r="BG262" s="109"/>
      <c r="BH262" s="109"/>
      <c r="BI262" s="109"/>
      <c r="BJ262" s="109"/>
      <c r="BK262" s="109"/>
      <c r="BL262" s="109"/>
      <c r="BM262" s="109"/>
      <c r="BN262" s="109"/>
      <c r="BO262" s="109"/>
      <c r="BP262" s="109"/>
      <c r="BQ262" s="109"/>
      <c r="BR262" s="109"/>
      <c r="BS262" s="109"/>
      <c r="BT262" s="109"/>
      <c r="BU262" s="109"/>
      <c r="BV262" s="109"/>
      <c r="BW262" s="109"/>
      <c r="BX262" s="109"/>
      <c r="BY262" s="109"/>
      <c r="BZ262" s="109"/>
      <c r="CA262" s="109"/>
      <c r="CB262" s="109"/>
      <c r="CC262" s="109"/>
      <c r="CD262" s="109"/>
      <c r="CE262" s="109"/>
      <c r="CF262" s="109"/>
      <c r="CG262" s="109"/>
      <c r="CH262" s="109"/>
      <c r="CI262" s="109"/>
      <c r="CJ262" s="109"/>
      <c r="CK262" s="109"/>
      <c r="CL262" s="109"/>
      <c r="CM262" s="109"/>
      <c r="CN262" s="109"/>
      <c r="CO262" s="109"/>
      <c r="CP262" s="109"/>
      <c r="CQ262" s="109"/>
      <c r="CR262" s="109"/>
      <c r="CS262" s="109"/>
      <c r="CT262" s="109"/>
      <c r="CU262" s="109"/>
      <c r="CV262" s="109"/>
      <c r="CW262" s="109"/>
      <c r="CX262" s="109"/>
      <c r="CY262" s="109"/>
      <c r="CZ262" s="109"/>
      <c r="DA262" s="109"/>
      <c r="DB262" s="109"/>
      <c r="DC262" s="109"/>
      <c r="DD262" s="109"/>
      <c r="DE262" s="109"/>
      <c r="DF262" s="109"/>
      <c r="DG262" s="109"/>
      <c r="DH262" s="109"/>
      <c r="DI262" s="109"/>
      <c r="DJ262" s="109"/>
      <c r="DK262" s="109"/>
      <c r="DL262" s="109"/>
      <c r="DM262" s="109"/>
      <c r="DN262" s="109"/>
      <c r="DO262" s="109"/>
      <c r="DP262" s="109"/>
      <c r="DQ262" s="109"/>
      <c r="DR262" s="109"/>
      <c r="DS262" s="109"/>
      <c r="DT262" s="109"/>
      <c r="DU262" s="109"/>
      <c r="DV262" s="109"/>
      <c r="DW262" s="109"/>
      <c r="DX262" s="109"/>
      <c r="DY262" s="109"/>
      <c r="DZ262" s="109"/>
      <c r="EA262" s="109"/>
      <c r="EB262" s="109"/>
      <c r="EC262" s="109"/>
      <c r="ED262" s="109"/>
      <c r="EE262" s="109"/>
      <c r="EF262" s="109"/>
      <c r="EG262" s="109"/>
      <c r="EH262" s="109"/>
      <c r="EI262" s="109"/>
      <c r="EJ262" s="109"/>
      <c r="EK262" s="109"/>
      <c r="EL262" s="109"/>
      <c r="EM262" s="109"/>
      <c r="EN262" s="109"/>
      <c r="EO262" s="109"/>
      <c r="EP262" s="109"/>
      <c r="EQ262" s="109"/>
      <c r="ER262" s="109"/>
      <c r="ES262" s="109"/>
      <c r="ET262" s="109"/>
      <c r="EU262" s="109"/>
      <c r="EV262" s="109"/>
      <c r="EW262" s="109"/>
      <c r="EX262" s="109"/>
      <c r="EY262" s="109"/>
      <c r="EZ262" s="109"/>
      <c r="FA262" s="109"/>
      <c r="FB262" s="109"/>
    </row>
    <row r="263" spans="2:158" s="230" customFormat="1" x14ac:dyDescent="0.2">
      <c r="B263" s="231"/>
      <c r="J263" s="109"/>
      <c r="K263" s="109"/>
      <c r="L263" s="109"/>
      <c r="M263" s="109"/>
      <c r="N263" s="109"/>
      <c r="O263" s="109"/>
      <c r="P263" s="109"/>
      <c r="Q263" s="109"/>
      <c r="R263" s="109"/>
      <c r="S263" s="109"/>
      <c r="T263" s="109"/>
      <c r="U263" s="109"/>
      <c r="V263" s="109"/>
      <c r="W263" s="109"/>
      <c r="X263" s="109"/>
      <c r="Y263" s="109"/>
      <c r="Z263" s="109"/>
      <c r="AA263" s="109"/>
      <c r="AB263" s="109"/>
      <c r="AC263" s="109"/>
      <c r="AD263" s="109"/>
      <c r="AE263" s="109"/>
      <c r="AF263" s="109"/>
      <c r="AG263" s="109"/>
      <c r="AH263" s="109"/>
      <c r="AI263" s="109"/>
      <c r="AJ263" s="109"/>
      <c r="AK263" s="109"/>
      <c r="AL263" s="109"/>
      <c r="AM263" s="109"/>
      <c r="AN263" s="109"/>
      <c r="AO263" s="109"/>
      <c r="AP263" s="109"/>
      <c r="AQ263" s="109"/>
      <c r="AR263" s="109"/>
      <c r="AS263" s="109"/>
      <c r="AT263" s="109"/>
      <c r="AU263" s="109"/>
      <c r="AV263" s="109"/>
      <c r="AW263" s="109"/>
      <c r="AX263" s="109"/>
      <c r="AY263" s="109"/>
      <c r="AZ263" s="109"/>
      <c r="BA263" s="109"/>
      <c r="BB263" s="109"/>
      <c r="BC263" s="109"/>
      <c r="BD263" s="109"/>
      <c r="BE263" s="109"/>
      <c r="BF263" s="109"/>
      <c r="BG263" s="109"/>
      <c r="BH263" s="109"/>
      <c r="BI263" s="109"/>
      <c r="BJ263" s="109"/>
      <c r="BK263" s="109"/>
      <c r="BL263" s="109"/>
      <c r="BM263" s="109"/>
      <c r="BN263" s="109"/>
      <c r="BO263" s="109"/>
      <c r="BP263" s="109"/>
      <c r="BQ263" s="109"/>
      <c r="BR263" s="109"/>
      <c r="BS263" s="109"/>
      <c r="BT263" s="109"/>
      <c r="BU263" s="109"/>
      <c r="BV263" s="109"/>
      <c r="BW263" s="109"/>
      <c r="BX263" s="109"/>
      <c r="BY263" s="109"/>
      <c r="BZ263" s="109"/>
      <c r="CA263" s="109"/>
      <c r="CB263" s="109"/>
      <c r="CC263" s="109"/>
      <c r="CD263" s="109"/>
      <c r="CE263" s="109"/>
      <c r="CF263" s="109"/>
      <c r="CG263" s="109"/>
      <c r="CH263" s="109"/>
      <c r="CI263" s="109"/>
      <c r="CJ263" s="109"/>
      <c r="CK263" s="109"/>
      <c r="CL263" s="109"/>
      <c r="CM263" s="109"/>
      <c r="CN263" s="109"/>
      <c r="CO263" s="109"/>
      <c r="CP263" s="109"/>
      <c r="CQ263" s="109"/>
      <c r="CR263" s="109"/>
      <c r="CS263" s="109"/>
      <c r="CT263" s="109"/>
      <c r="CU263" s="109"/>
      <c r="CV263" s="109"/>
      <c r="CW263" s="109"/>
      <c r="CX263" s="109"/>
      <c r="CY263" s="109"/>
      <c r="CZ263" s="109"/>
      <c r="DA263" s="109"/>
      <c r="DB263" s="109"/>
      <c r="DC263" s="109"/>
      <c r="DD263" s="109"/>
      <c r="DE263" s="109"/>
      <c r="DF263" s="109"/>
      <c r="DG263" s="109"/>
      <c r="DH263" s="109"/>
      <c r="DI263" s="109"/>
      <c r="DJ263" s="109"/>
      <c r="DK263" s="109"/>
      <c r="DL263" s="109"/>
      <c r="DM263" s="109"/>
      <c r="DN263" s="109"/>
      <c r="DO263" s="109"/>
      <c r="DP263" s="109"/>
      <c r="DQ263" s="109"/>
      <c r="DR263" s="109"/>
      <c r="DS263" s="109"/>
      <c r="DT263" s="109"/>
      <c r="DU263" s="109"/>
      <c r="DV263" s="109"/>
      <c r="DW263" s="109"/>
      <c r="DX263" s="109"/>
      <c r="DY263" s="109"/>
      <c r="DZ263" s="109"/>
      <c r="EA263" s="109"/>
      <c r="EB263" s="109"/>
      <c r="EC263" s="109"/>
      <c r="ED263" s="109"/>
      <c r="EE263" s="109"/>
      <c r="EF263" s="109"/>
      <c r="EG263" s="109"/>
      <c r="EH263" s="109"/>
      <c r="EI263" s="109"/>
      <c r="EJ263" s="109"/>
      <c r="EK263" s="109"/>
      <c r="EL263" s="109"/>
      <c r="EM263" s="109"/>
      <c r="EN263" s="109"/>
      <c r="EO263" s="109"/>
      <c r="EP263" s="109"/>
      <c r="EQ263" s="109"/>
      <c r="ER263" s="109"/>
      <c r="ES263" s="109"/>
      <c r="ET263" s="109"/>
      <c r="EU263" s="109"/>
      <c r="EV263" s="109"/>
      <c r="EW263" s="109"/>
      <c r="EX263" s="109"/>
      <c r="EY263" s="109"/>
      <c r="EZ263" s="109"/>
      <c r="FA263" s="109"/>
      <c r="FB263" s="109"/>
    </row>
    <row r="264" spans="2:158" s="230" customFormat="1" x14ac:dyDescent="0.2">
      <c r="B264" s="231"/>
      <c r="J264" s="109"/>
      <c r="K264" s="109"/>
      <c r="L264" s="109"/>
      <c r="M264" s="109"/>
      <c r="N264" s="109"/>
      <c r="O264" s="109"/>
      <c r="P264" s="109"/>
      <c r="Q264" s="109"/>
      <c r="R264" s="109"/>
      <c r="S264" s="109"/>
      <c r="T264" s="109"/>
      <c r="U264" s="109"/>
      <c r="V264" s="109"/>
      <c r="W264" s="109"/>
      <c r="X264" s="109"/>
      <c r="Y264" s="109"/>
      <c r="Z264" s="109"/>
      <c r="AA264" s="109"/>
      <c r="AB264" s="109"/>
      <c r="AC264" s="109"/>
      <c r="AD264" s="109"/>
      <c r="AE264" s="109"/>
      <c r="AF264" s="109"/>
      <c r="AG264" s="109"/>
      <c r="AH264" s="109"/>
      <c r="AI264" s="109"/>
      <c r="AJ264" s="109"/>
      <c r="AK264" s="109"/>
      <c r="AL264" s="109"/>
      <c r="AM264" s="109"/>
      <c r="AN264" s="109"/>
      <c r="AO264" s="109"/>
      <c r="AP264" s="109"/>
      <c r="AQ264" s="109"/>
      <c r="AR264" s="109"/>
      <c r="AS264" s="109"/>
      <c r="AT264" s="109"/>
      <c r="AU264" s="109"/>
      <c r="AV264" s="109"/>
      <c r="AW264" s="109"/>
      <c r="AX264" s="109"/>
      <c r="AY264" s="109"/>
      <c r="AZ264" s="109"/>
      <c r="BA264" s="109"/>
      <c r="BB264" s="109"/>
      <c r="BC264" s="109"/>
      <c r="BD264" s="109"/>
      <c r="BE264" s="109"/>
      <c r="BF264" s="109"/>
      <c r="BG264" s="109"/>
      <c r="BH264" s="109"/>
      <c r="BI264" s="109"/>
      <c r="BJ264" s="109"/>
      <c r="BK264" s="109"/>
      <c r="BL264" s="109"/>
      <c r="BM264" s="109"/>
      <c r="BN264" s="109"/>
      <c r="BO264" s="109"/>
      <c r="BP264" s="109"/>
      <c r="BQ264" s="109"/>
      <c r="BR264" s="109"/>
      <c r="BS264" s="109"/>
      <c r="BT264" s="109"/>
      <c r="BU264" s="109"/>
      <c r="BV264" s="109"/>
      <c r="BW264" s="109"/>
      <c r="BX264" s="109"/>
      <c r="BY264" s="109"/>
      <c r="BZ264" s="109"/>
      <c r="CA264" s="109"/>
      <c r="CB264" s="109"/>
      <c r="CC264" s="109"/>
      <c r="CD264" s="109"/>
      <c r="CE264" s="109"/>
      <c r="CF264" s="109"/>
      <c r="CG264" s="109"/>
      <c r="CH264" s="109"/>
      <c r="CI264" s="109"/>
      <c r="CJ264" s="109"/>
      <c r="CK264" s="109"/>
      <c r="CL264" s="109"/>
      <c r="CM264" s="109"/>
      <c r="CN264" s="109"/>
      <c r="CO264" s="109"/>
      <c r="CP264" s="109"/>
      <c r="CQ264" s="109"/>
      <c r="CR264" s="109"/>
      <c r="CS264" s="109"/>
      <c r="CT264" s="109"/>
      <c r="CU264" s="109"/>
      <c r="CV264" s="109"/>
      <c r="CW264" s="109"/>
      <c r="CX264" s="109"/>
      <c r="CY264" s="109"/>
      <c r="CZ264" s="109"/>
      <c r="DA264" s="109"/>
      <c r="DB264" s="109"/>
      <c r="DC264" s="109"/>
      <c r="DD264" s="109"/>
      <c r="DE264" s="109"/>
      <c r="DF264" s="109"/>
      <c r="DG264" s="109"/>
      <c r="DH264" s="109"/>
      <c r="DI264" s="109"/>
      <c r="DJ264" s="109"/>
      <c r="DK264" s="109"/>
      <c r="DL264" s="109"/>
      <c r="DM264" s="109"/>
      <c r="DN264" s="109"/>
      <c r="DO264" s="109"/>
      <c r="DP264" s="109"/>
      <c r="DQ264" s="109"/>
      <c r="DR264" s="109"/>
      <c r="DS264" s="109"/>
      <c r="DT264" s="109"/>
      <c r="DU264" s="109"/>
      <c r="DV264" s="109"/>
      <c r="DW264" s="109"/>
      <c r="DX264" s="109"/>
      <c r="DY264" s="109"/>
      <c r="DZ264" s="109"/>
      <c r="EA264" s="109"/>
      <c r="EB264" s="109"/>
      <c r="EC264" s="109"/>
      <c r="ED264" s="109"/>
      <c r="EE264" s="109"/>
      <c r="EF264" s="109"/>
      <c r="EG264" s="109"/>
      <c r="EH264" s="109"/>
      <c r="EI264" s="109"/>
      <c r="EJ264" s="109"/>
      <c r="EK264" s="109"/>
      <c r="EL264" s="109"/>
      <c r="EM264" s="109"/>
      <c r="EN264" s="109"/>
      <c r="EO264" s="109"/>
      <c r="EP264" s="109"/>
      <c r="EQ264" s="109"/>
      <c r="ER264" s="109"/>
      <c r="ES264" s="109"/>
      <c r="ET264" s="109"/>
      <c r="EU264" s="109"/>
      <c r="EV264" s="109"/>
      <c r="EW264" s="109"/>
      <c r="EX264" s="109"/>
      <c r="EY264" s="109"/>
      <c r="EZ264" s="109"/>
      <c r="FA264" s="109"/>
      <c r="FB264" s="109"/>
    </row>
    <row r="265" spans="2:158" s="230" customFormat="1" x14ac:dyDescent="0.2">
      <c r="B265" s="231"/>
      <c r="J265" s="109"/>
      <c r="K265" s="109"/>
      <c r="L265" s="109"/>
      <c r="M265" s="109"/>
      <c r="N265" s="109"/>
      <c r="O265" s="109"/>
      <c r="P265" s="109"/>
      <c r="Q265" s="109"/>
      <c r="R265" s="109"/>
      <c r="S265" s="109"/>
      <c r="T265" s="109"/>
      <c r="U265" s="109"/>
      <c r="V265" s="109"/>
      <c r="W265" s="109"/>
      <c r="X265" s="109"/>
      <c r="Y265" s="109"/>
      <c r="Z265" s="109"/>
      <c r="AA265" s="109"/>
      <c r="AB265" s="109"/>
      <c r="AC265" s="109"/>
      <c r="AD265" s="109"/>
      <c r="AE265" s="109"/>
      <c r="AF265" s="109"/>
      <c r="AG265" s="109"/>
      <c r="AH265" s="109"/>
      <c r="AI265" s="109"/>
      <c r="AJ265" s="109"/>
      <c r="AK265" s="109"/>
      <c r="AL265" s="109"/>
      <c r="AM265" s="109"/>
      <c r="AN265" s="109"/>
      <c r="AO265" s="109"/>
      <c r="AP265" s="109"/>
      <c r="AQ265" s="109"/>
      <c r="AR265" s="109"/>
      <c r="AS265" s="109"/>
      <c r="AT265" s="109"/>
      <c r="AU265" s="109"/>
      <c r="AV265" s="109"/>
      <c r="AW265" s="109"/>
      <c r="AX265" s="109"/>
      <c r="AY265" s="109"/>
      <c r="AZ265" s="109"/>
      <c r="BA265" s="109"/>
      <c r="BB265" s="109"/>
      <c r="BC265" s="109"/>
      <c r="BD265" s="109"/>
      <c r="BE265" s="109"/>
      <c r="BF265" s="109"/>
      <c r="BG265" s="109"/>
      <c r="BH265" s="109"/>
      <c r="BI265" s="109"/>
      <c r="BJ265" s="109"/>
      <c r="BK265" s="109"/>
      <c r="BL265" s="109"/>
      <c r="BM265" s="109"/>
      <c r="BN265" s="109"/>
      <c r="BO265" s="109"/>
      <c r="BP265" s="109"/>
      <c r="BQ265" s="109"/>
      <c r="BR265" s="109"/>
      <c r="BS265" s="109"/>
      <c r="BT265" s="109"/>
      <c r="BU265" s="109"/>
      <c r="BV265" s="109"/>
      <c r="BW265" s="109"/>
      <c r="BX265" s="109"/>
      <c r="BY265" s="109"/>
      <c r="BZ265" s="109"/>
      <c r="CA265" s="109"/>
      <c r="CB265" s="109"/>
      <c r="CC265" s="109"/>
      <c r="CD265" s="109"/>
      <c r="CE265" s="109"/>
      <c r="CF265" s="109"/>
      <c r="CG265" s="109"/>
      <c r="CH265" s="109"/>
      <c r="CI265" s="109"/>
      <c r="CJ265" s="109"/>
      <c r="CK265" s="109"/>
      <c r="CL265" s="109"/>
      <c r="CM265" s="109"/>
      <c r="CN265" s="109"/>
      <c r="CO265" s="109"/>
      <c r="CP265" s="109"/>
      <c r="CQ265" s="109"/>
      <c r="CR265" s="109"/>
      <c r="CS265" s="109"/>
      <c r="CT265" s="109"/>
      <c r="CU265" s="109"/>
      <c r="CV265" s="109"/>
      <c r="CW265" s="109"/>
      <c r="CX265" s="109"/>
      <c r="CY265" s="109"/>
      <c r="CZ265" s="109"/>
      <c r="DA265" s="109"/>
      <c r="DB265" s="109"/>
      <c r="DC265" s="109"/>
      <c r="DD265" s="109"/>
      <c r="DE265" s="109"/>
      <c r="DF265" s="109"/>
      <c r="DG265" s="109"/>
      <c r="DH265" s="109"/>
      <c r="DI265" s="109"/>
      <c r="DJ265" s="109"/>
      <c r="DK265" s="109"/>
      <c r="DL265" s="109"/>
      <c r="DM265" s="109"/>
      <c r="DN265" s="109"/>
      <c r="DO265" s="109"/>
      <c r="DP265" s="109"/>
      <c r="DQ265" s="109"/>
      <c r="DR265" s="109"/>
      <c r="DS265" s="109"/>
      <c r="DT265" s="109"/>
      <c r="DU265" s="109"/>
      <c r="DV265" s="109"/>
      <c r="DW265" s="109"/>
      <c r="DX265" s="109"/>
      <c r="DY265" s="109"/>
      <c r="DZ265" s="109"/>
      <c r="EA265" s="109"/>
      <c r="EB265" s="109"/>
      <c r="EC265" s="109"/>
      <c r="ED265" s="109"/>
      <c r="EE265" s="109"/>
      <c r="EF265" s="109"/>
      <c r="EG265" s="109"/>
      <c r="EH265" s="109"/>
      <c r="EI265" s="109"/>
      <c r="EJ265" s="109"/>
      <c r="EK265" s="109"/>
      <c r="EL265" s="109"/>
      <c r="EM265" s="109"/>
      <c r="EN265" s="109"/>
      <c r="EO265" s="109"/>
      <c r="EP265" s="109"/>
      <c r="EQ265" s="109"/>
      <c r="ER265" s="109"/>
      <c r="ES265" s="109"/>
      <c r="ET265" s="109"/>
      <c r="EU265" s="109"/>
      <c r="EV265" s="109"/>
      <c r="EW265" s="109"/>
      <c r="EX265" s="109"/>
      <c r="EY265" s="109"/>
      <c r="EZ265" s="109"/>
      <c r="FA265" s="109"/>
      <c r="FB265" s="109"/>
    </row>
    <row r="266" spans="2:158" s="230" customFormat="1" x14ac:dyDescent="0.2">
      <c r="B266" s="231"/>
      <c r="J266" s="109"/>
      <c r="K266" s="109"/>
      <c r="L266" s="109"/>
      <c r="M266" s="109"/>
      <c r="N266" s="109"/>
      <c r="O266" s="109"/>
      <c r="P266" s="109"/>
      <c r="Q266" s="109"/>
      <c r="R266" s="109"/>
      <c r="S266" s="109"/>
      <c r="T266" s="109"/>
      <c r="U266" s="109"/>
      <c r="V266" s="109"/>
      <c r="W266" s="109"/>
      <c r="X266" s="109"/>
      <c r="Y266" s="109"/>
      <c r="Z266" s="109"/>
      <c r="AA266" s="109"/>
      <c r="AB266" s="109"/>
      <c r="AC266" s="109"/>
      <c r="AD266" s="109"/>
      <c r="AE266" s="109"/>
      <c r="AF266" s="109"/>
      <c r="AG266" s="109"/>
      <c r="AH266" s="109"/>
      <c r="AI266" s="109"/>
      <c r="AJ266" s="109"/>
      <c r="AK266" s="109"/>
      <c r="AL266" s="109"/>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09"/>
      <c r="BQ266" s="109"/>
      <c r="BR266" s="109"/>
      <c r="BS266" s="109"/>
      <c r="BT266" s="109"/>
      <c r="BU266" s="109"/>
      <c r="BV266" s="109"/>
      <c r="BW266" s="109"/>
      <c r="BX266" s="109"/>
      <c r="BY266" s="109"/>
      <c r="BZ266" s="109"/>
      <c r="CA266" s="109"/>
      <c r="CB266" s="109"/>
      <c r="CC266" s="109"/>
      <c r="CD266" s="109"/>
      <c r="CE266" s="109"/>
      <c r="CF266" s="109"/>
      <c r="CG266" s="109"/>
      <c r="CH266" s="109"/>
      <c r="CI266" s="109"/>
      <c r="CJ266" s="109"/>
      <c r="CK266" s="109"/>
      <c r="CL266" s="109"/>
      <c r="CM266" s="109"/>
      <c r="CN266" s="109"/>
      <c r="CO266" s="109"/>
      <c r="CP266" s="109"/>
      <c r="CQ266" s="109"/>
      <c r="CR266" s="109"/>
      <c r="CS266" s="109"/>
      <c r="CT266" s="109"/>
      <c r="CU266" s="109"/>
      <c r="CV266" s="109"/>
      <c r="CW266" s="109"/>
      <c r="CX266" s="109"/>
      <c r="CY266" s="109"/>
      <c r="CZ266" s="109"/>
      <c r="DA266" s="109"/>
      <c r="DB266" s="109"/>
      <c r="DC266" s="109"/>
      <c r="DD266" s="109"/>
      <c r="DE266" s="109"/>
      <c r="DF266" s="109"/>
      <c r="DG266" s="109"/>
      <c r="DH266" s="109"/>
      <c r="DI266" s="109"/>
      <c r="DJ266" s="109"/>
      <c r="DK266" s="109"/>
      <c r="DL266" s="109"/>
      <c r="DM266" s="109"/>
      <c r="DN266" s="109"/>
      <c r="DO266" s="109"/>
      <c r="DP266" s="109"/>
      <c r="DQ266" s="109"/>
      <c r="DR266" s="109"/>
      <c r="DS266" s="109"/>
      <c r="DT266" s="109"/>
      <c r="DU266" s="109"/>
      <c r="DV266" s="109"/>
      <c r="DW266" s="109"/>
      <c r="DX266" s="109"/>
      <c r="DY266" s="109"/>
      <c r="DZ266" s="109"/>
      <c r="EA266" s="109"/>
      <c r="EB266" s="109"/>
      <c r="EC266" s="109"/>
      <c r="ED266" s="109"/>
      <c r="EE266" s="109"/>
      <c r="EF266" s="109"/>
      <c r="EG266" s="109"/>
      <c r="EH266" s="109"/>
      <c r="EI266" s="109"/>
      <c r="EJ266" s="109"/>
      <c r="EK266" s="109"/>
      <c r="EL266" s="109"/>
      <c r="EM266" s="109"/>
      <c r="EN266" s="109"/>
      <c r="EO266" s="109"/>
      <c r="EP266" s="109"/>
      <c r="EQ266" s="109"/>
      <c r="ER266" s="109"/>
      <c r="ES266" s="109"/>
      <c r="ET266" s="109"/>
      <c r="EU266" s="109"/>
      <c r="EV266" s="109"/>
      <c r="EW266" s="109"/>
      <c r="EX266" s="109"/>
      <c r="EY266" s="109"/>
      <c r="EZ266" s="109"/>
      <c r="FA266" s="109"/>
      <c r="FB266" s="109"/>
    </row>
    <row r="267" spans="2:158" s="230" customFormat="1" x14ac:dyDescent="0.2">
      <c r="B267" s="231"/>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c r="AG267" s="109"/>
      <c r="AH267" s="109"/>
      <c r="AI267" s="109"/>
      <c r="AJ267" s="109"/>
      <c r="AK267" s="109"/>
      <c r="AL267" s="109"/>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c r="BG267" s="109"/>
      <c r="BH267" s="109"/>
      <c r="BI267" s="109"/>
      <c r="BJ267" s="109"/>
      <c r="BK267" s="109"/>
      <c r="BL267" s="109"/>
      <c r="BM267" s="109"/>
      <c r="BN267" s="109"/>
      <c r="BO267" s="109"/>
      <c r="BP267" s="109"/>
      <c r="BQ267" s="109"/>
      <c r="BR267" s="109"/>
      <c r="BS267" s="109"/>
      <c r="BT267" s="109"/>
      <c r="BU267" s="109"/>
      <c r="BV267" s="109"/>
      <c r="BW267" s="109"/>
      <c r="BX267" s="109"/>
      <c r="BY267" s="109"/>
      <c r="BZ267" s="109"/>
      <c r="CA267" s="109"/>
      <c r="CB267" s="109"/>
      <c r="CC267" s="109"/>
      <c r="CD267" s="109"/>
      <c r="CE267" s="109"/>
      <c r="CF267" s="109"/>
      <c r="CG267" s="109"/>
      <c r="CH267" s="109"/>
      <c r="CI267" s="109"/>
      <c r="CJ267" s="109"/>
      <c r="CK267" s="109"/>
      <c r="CL267" s="109"/>
      <c r="CM267" s="109"/>
      <c r="CN267" s="109"/>
      <c r="CO267" s="109"/>
      <c r="CP267" s="109"/>
      <c r="CQ267" s="109"/>
      <c r="CR267" s="109"/>
      <c r="CS267" s="109"/>
      <c r="CT267" s="109"/>
      <c r="CU267" s="109"/>
      <c r="CV267" s="109"/>
      <c r="CW267" s="109"/>
      <c r="CX267" s="109"/>
      <c r="CY267" s="109"/>
      <c r="CZ267" s="109"/>
      <c r="DA267" s="109"/>
      <c r="DB267" s="109"/>
      <c r="DC267" s="109"/>
      <c r="DD267" s="109"/>
      <c r="DE267" s="109"/>
      <c r="DF267" s="109"/>
      <c r="DG267" s="109"/>
      <c r="DH267" s="109"/>
      <c r="DI267" s="109"/>
      <c r="DJ267" s="109"/>
      <c r="DK267" s="109"/>
      <c r="DL267" s="109"/>
      <c r="DM267" s="109"/>
      <c r="DN267" s="109"/>
      <c r="DO267" s="109"/>
      <c r="DP267" s="109"/>
      <c r="DQ267" s="109"/>
      <c r="DR267" s="109"/>
      <c r="DS267" s="109"/>
      <c r="DT267" s="109"/>
      <c r="DU267" s="109"/>
      <c r="DV267" s="109"/>
      <c r="DW267" s="109"/>
      <c r="DX267" s="109"/>
      <c r="DY267" s="109"/>
      <c r="DZ267" s="109"/>
      <c r="EA267" s="109"/>
      <c r="EB267" s="109"/>
      <c r="EC267" s="109"/>
      <c r="ED267" s="109"/>
      <c r="EE267" s="109"/>
      <c r="EF267" s="109"/>
      <c r="EG267" s="109"/>
      <c r="EH267" s="109"/>
      <c r="EI267" s="109"/>
      <c r="EJ267" s="109"/>
      <c r="EK267" s="109"/>
      <c r="EL267" s="109"/>
      <c r="EM267" s="109"/>
      <c r="EN267" s="109"/>
      <c r="EO267" s="109"/>
      <c r="EP267" s="109"/>
      <c r="EQ267" s="109"/>
      <c r="ER267" s="109"/>
      <c r="ES267" s="109"/>
      <c r="ET267" s="109"/>
      <c r="EU267" s="109"/>
      <c r="EV267" s="109"/>
      <c r="EW267" s="109"/>
      <c r="EX267" s="109"/>
      <c r="EY267" s="109"/>
      <c r="EZ267" s="109"/>
      <c r="FA267" s="109"/>
      <c r="FB267" s="109"/>
    </row>
    <row r="268" spans="2:158" s="230" customFormat="1" x14ac:dyDescent="0.2">
      <c r="B268" s="231"/>
      <c r="J268" s="109"/>
      <c r="K268" s="109"/>
      <c r="L268" s="109"/>
      <c r="M268" s="109"/>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09"/>
      <c r="BC268" s="109"/>
      <c r="BD268" s="109"/>
      <c r="BE268" s="109"/>
      <c r="BF268" s="109"/>
      <c r="BG268" s="109"/>
      <c r="BH268" s="109"/>
      <c r="BI268" s="109"/>
      <c r="BJ268" s="109"/>
      <c r="BK268" s="109"/>
      <c r="BL268" s="109"/>
      <c r="BM268" s="109"/>
      <c r="BN268" s="109"/>
      <c r="BO268" s="109"/>
      <c r="BP268" s="109"/>
      <c r="BQ268" s="109"/>
      <c r="BR268" s="109"/>
      <c r="BS268" s="109"/>
      <c r="BT268" s="109"/>
      <c r="BU268" s="109"/>
      <c r="BV268" s="109"/>
      <c r="BW268" s="109"/>
      <c r="BX268" s="109"/>
      <c r="BY268" s="109"/>
      <c r="BZ268" s="109"/>
      <c r="CA268" s="109"/>
      <c r="CB268" s="109"/>
      <c r="CC268" s="109"/>
      <c r="CD268" s="109"/>
      <c r="CE268" s="109"/>
      <c r="CF268" s="109"/>
      <c r="CG268" s="109"/>
      <c r="CH268" s="109"/>
      <c r="CI268" s="109"/>
      <c r="CJ268" s="109"/>
      <c r="CK268" s="109"/>
      <c r="CL268" s="109"/>
      <c r="CM268" s="109"/>
      <c r="CN268" s="109"/>
      <c r="CO268" s="109"/>
      <c r="CP268" s="109"/>
      <c r="CQ268" s="109"/>
      <c r="CR268" s="109"/>
      <c r="CS268" s="109"/>
      <c r="CT268" s="109"/>
      <c r="CU268" s="109"/>
      <c r="CV268" s="109"/>
      <c r="CW268" s="109"/>
      <c r="CX268" s="109"/>
      <c r="CY268" s="109"/>
      <c r="CZ268" s="109"/>
      <c r="DA268" s="109"/>
      <c r="DB268" s="109"/>
      <c r="DC268" s="109"/>
      <c r="DD268" s="109"/>
      <c r="DE268" s="109"/>
      <c r="DF268" s="109"/>
      <c r="DG268" s="109"/>
      <c r="DH268" s="109"/>
      <c r="DI268" s="109"/>
      <c r="DJ268" s="109"/>
      <c r="DK268" s="109"/>
      <c r="DL268" s="109"/>
      <c r="DM268" s="109"/>
      <c r="DN268" s="109"/>
      <c r="DO268" s="109"/>
      <c r="DP268" s="109"/>
      <c r="DQ268" s="109"/>
      <c r="DR268" s="109"/>
      <c r="DS268" s="109"/>
      <c r="DT268" s="109"/>
      <c r="DU268" s="109"/>
      <c r="DV268" s="109"/>
      <c r="DW268" s="109"/>
      <c r="DX268" s="109"/>
      <c r="DY268" s="109"/>
      <c r="DZ268" s="109"/>
      <c r="EA268" s="109"/>
      <c r="EB268" s="109"/>
      <c r="EC268" s="109"/>
      <c r="ED268" s="109"/>
      <c r="EE268" s="109"/>
      <c r="EF268" s="109"/>
      <c r="EG268" s="109"/>
      <c r="EH268" s="109"/>
      <c r="EI268" s="109"/>
      <c r="EJ268" s="109"/>
      <c r="EK268" s="109"/>
      <c r="EL268" s="109"/>
      <c r="EM268" s="109"/>
      <c r="EN268" s="109"/>
      <c r="EO268" s="109"/>
      <c r="EP268" s="109"/>
      <c r="EQ268" s="109"/>
      <c r="ER268" s="109"/>
      <c r="ES268" s="109"/>
      <c r="ET268" s="109"/>
      <c r="EU268" s="109"/>
      <c r="EV268" s="109"/>
      <c r="EW268" s="109"/>
      <c r="EX268" s="109"/>
      <c r="EY268" s="109"/>
      <c r="EZ268" s="109"/>
      <c r="FA268" s="109"/>
      <c r="FB268" s="109"/>
    </row>
    <row r="269" spans="2:158" s="230" customFormat="1" x14ac:dyDescent="0.2">
      <c r="B269" s="231"/>
      <c r="J269" s="109"/>
      <c r="K269" s="109"/>
      <c r="L269" s="109"/>
      <c r="M269" s="109"/>
      <c r="N269" s="109"/>
      <c r="O269" s="109"/>
      <c r="P269" s="109"/>
      <c r="Q269" s="109"/>
      <c r="R269" s="109"/>
      <c r="S269" s="109"/>
      <c r="T269" s="109"/>
      <c r="U269" s="109"/>
      <c r="V269" s="109"/>
      <c r="W269" s="109"/>
      <c r="X269" s="109"/>
      <c r="Y269" s="109"/>
      <c r="Z269" s="109"/>
      <c r="AA269" s="109"/>
      <c r="AB269" s="109"/>
      <c r="AC269" s="109"/>
      <c r="AD269" s="109"/>
      <c r="AE269" s="109"/>
      <c r="AF269" s="109"/>
      <c r="AG269" s="109"/>
      <c r="AH269" s="109"/>
      <c r="AI269" s="109"/>
      <c r="AJ269" s="109"/>
      <c r="AK269" s="109"/>
      <c r="AL269" s="109"/>
      <c r="AM269" s="109"/>
      <c r="AN269" s="109"/>
      <c r="AO269" s="109"/>
      <c r="AP269" s="109"/>
      <c r="AQ269" s="109"/>
      <c r="AR269" s="109"/>
      <c r="AS269" s="109"/>
      <c r="AT269" s="109"/>
      <c r="AU269" s="109"/>
      <c r="AV269" s="109"/>
      <c r="AW269" s="109"/>
      <c r="AX269" s="109"/>
      <c r="AY269" s="109"/>
      <c r="AZ269" s="109"/>
      <c r="BA269" s="109"/>
      <c r="BB269" s="109"/>
      <c r="BC269" s="109"/>
      <c r="BD269" s="109"/>
      <c r="BE269" s="109"/>
      <c r="BF269" s="109"/>
      <c r="BG269" s="109"/>
      <c r="BH269" s="109"/>
      <c r="BI269" s="109"/>
      <c r="BJ269" s="109"/>
      <c r="BK269" s="109"/>
      <c r="BL269" s="109"/>
      <c r="BM269" s="109"/>
      <c r="BN269" s="109"/>
      <c r="BO269" s="109"/>
      <c r="BP269" s="109"/>
      <c r="BQ269" s="109"/>
      <c r="BR269" s="109"/>
      <c r="BS269" s="109"/>
      <c r="BT269" s="109"/>
      <c r="BU269" s="109"/>
      <c r="BV269" s="109"/>
      <c r="BW269" s="109"/>
      <c r="BX269" s="109"/>
      <c r="BY269" s="109"/>
      <c r="BZ269" s="109"/>
      <c r="CA269" s="109"/>
      <c r="CB269" s="109"/>
      <c r="CC269" s="109"/>
      <c r="CD269" s="109"/>
      <c r="CE269" s="109"/>
      <c r="CF269" s="109"/>
      <c r="CG269" s="109"/>
      <c r="CH269" s="109"/>
      <c r="CI269" s="109"/>
      <c r="CJ269" s="109"/>
      <c r="CK269" s="109"/>
      <c r="CL269" s="109"/>
      <c r="CM269" s="109"/>
      <c r="CN269" s="109"/>
      <c r="CO269" s="109"/>
      <c r="CP269" s="109"/>
      <c r="CQ269" s="109"/>
      <c r="CR269" s="109"/>
      <c r="CS269" s="109"/>
      <c r="CT269" s="109"/>
      <c r="CU269" s="109"/>
      <c r="CV269" s="109"/>
      <c r="CW269" s="109"/>
      <c r="CX269" s="109"/>
      <c r="CY269" s="109"/>
      <c r="CZ269" s="109"/>
      <c r="DA269" s="109"/>
      <c r="DB269" s="109"/>
      <c r="DC269" s="109"/>
      <c r="DD269" s="109"/>
      <c r="DE269" s="109"/>
      <c r="DF269" s="109"/>
      <c r="DG269" s="109"/>
      <c r="DH269" s="109"/>
      <c r="DI269" s="109"/>
      <c r="DJ269" s="109"/>
      <c r="DK269" s="109"/>
      <c r="DL269" s="109"/>
      <c r="DM269" s="109"/>
      <c r="DN269" s="109"/>
      <c r="DO269" s="109"/>
      <c r="DP269" s="109"/>
      <c r="DQ269" s="109"/>
      <c r="DR269" s="109"/>
      <c r="DS269" s="109"/>
      <c r="DT269" s="109"/>
      <c r="DU269" s="109"/>
      <c r="DV269" s="109"/>
      <c r="DW269" s="109"/>
      <c r="DX269" s="109"/>
      <c r="DY269" s="109"/>
      <c r="DZ269" s="109"/>
      <c r="EA269" s="109"/>
      <c r="EB269" s="109"/>
      <c r="EC269" s="109"/>
      <c r="ED269" s="109"/>
      <c r="EE269" s="109"/>
      <c r="EF269" s="109"/>
      <c r="EG269" s="109"/>
      <c r="EH269" s="109"/>
      <c r="EI269" s="109"/>
      <c r="EJ269" s="109"/>
      <c r="EK269" s="109"/>
      <c r="EL269" s="109"/>
      <c r="EM269" s="109"/>
      <c r="EN269" s="109"/>
      <c r="EO269" s="109"/>
      <c r="EP269" s="109"/>
      <c r="EQ269" s="109"/>
      <c r="ER269" s="109"/>
      <c r="ES269" s="109"/>
      <c r="ET269" s="109"/>
      <c r="EU269" s="109"/>
      <c r="EV269" s="109"/>
      <c r="EW269" s="109"/>
      <c r="EX269" s="109"/>
      <c r="EY269" s="109"/>
      <c r="EZ269" s="109"/>
      <c r="FA269" s="109"/>
      <c r="FB269" s="109"/>
    </row>
    <row r="270" spans="2:158" s="230" customFormat="1" x14ac:dyDescent="0.2">
      <c r="B270" s="231"/>
      <c r="J270" s="109"/>
      <c r="K270" s="109"/>
      <c r="L270" s="109"/>
      <c r="M270" s="109"/>
      <c r="N270" s="109"/>
      <c r="O270" s="109"/>
      <c r="P270" s="109"/>
      <c r="Q270" s="109"/>
      <c r="R270" s="109"/>
      <c r="S270" s="109"/>
      <c r="T270" s="109"/>
      <c r="U270" s="109"/>
      <c r="V270" s="109"/>
      <c r="W270" s="109"/>
      <c r="X270" s="109"/>
      <c r="Y270" s="109"/>
      <c r="Z270" s="109"/>
      <c r="AA270" s="109"/>
      <c r="AB270" s="109"/>
      <c r="AC270" s="109"/>
      <c r="AD270" s="109"/>
      <c r="AE270" s="109"/>
      <c r="AF270" s="109"/>
      <c r="AG270" s="109"/>
      <c r="AH270" s="109"/>
      <c r="AI270" s="109"/>
      <c r="AJ270" s="109"/>
      <c r="AK270" s="109"/>
      <c r="AL270" s="109"/>
      <c r="AM270" s="109"/>
      <c r="AN270" s="109"/>
      <c r="AO270" s="109"/>
      <c r="AP270" s="109"/>
      <c r="AQ270" s="109"/>
      <c r="AR270" s="109"/>
      <c r="AS270" s="109"/>
      <c r="AT270" s="109"/>
      <c r="AU270" s="109"/>
      <c r="AV270" s="109"/>
      <c r="AW270" s="109"/>
      <c r="AX270" s="109"/>
      <c r="AY270" s="109"/>
      <c r="AZ270" s="109"/>
      <c r="BA270" s="109"/>
      <c r="BB270" s="109"/>
      <c r="BC270" s="109"/>
      <c r="BD270" s="109"/>
      <c r="BE270" s="109"/>
      <c r="BF270" s="109"/>
      <c r="BG270" s="109"/>
      <c r="BH270" s="109"/>
      <c r="BI270" s="109"/>
      <c r="BJ270" s="109"/>
      <c r="BK270" s="109"/>
      <c r="BL270" s="109"/>
      <c r="BM270" s="109"/>
      <c r="BN270" s="109"/>
      <c r="BO270" s="109"/>
      <c r="BP270" s="109"/>
      <c r="BQ270" s="109"/>
      <c r="BR270" s="109"/>
      <c r="BS270" s="109"/>
      <c r="BT270" s="109"/>
      <c r="BU270" s="109"/>
      <c r="BV270" s="109"/>
      <c r="BW270" s="109"/>
      <c r="BX270" s="109"/>
      <c r="BY270" s="109"/>
      <c r="BZ270" s="109"/>
      <c r="CA270" s="109"/>
      <c r="CB270" s="109"/>
      <c r="CC270" s="109"/>
      <c r="CD270" s="109"/>
      <c r="CE270" s="109"/>
      <c r="CF270" s="109"/>
      <c r="CG270" s="109"/>
      <c r="CH270" s="109"/>
      <c r="CI270" s="109"/>
      <c r="CJ270" s="109"/>
      <c r="CK270" s="109"/>
      <c r="CL270" s="109"/>
      <c r="CM270" s="109"/>
      <c r="CN270" s="109"/>
      <c r="CO270" s="109"/>
      <c r="CP270" s="109"/>
      <c r="CQ270" s="109"/>
      <c r="CR270" s="109"/>
      <c r="CS270" s="109"/>
      <c r="CT270" s="109"/>
      <c r="CU270" s="109"/>
      <c r="CV270" s="109"/>
      <c r="CW270" s="109"/>
      <c r="CX270" s="109"/>
      <c r="CY270" s="109"/>
      <c r="CZ270" s="109"/>
      <c r="DA270" s="109"/>
      <c r="DB270" s="109"/>
      <c r="DC270" s="109"/>
      <c r="DD270" s="109"/>
      <c r="DE270" s="109"/>
      <c r="DF270" s="109"/>
      <c r="DG270" s="109"/>
      <c r="DH270" s="109"/>
      <c r="DI270" s="109"/>
      <c r="DJ270" s="109"/>
      <c r="DK270" s="109"/>
      <c r="DL270" s="109"/>
      <c r="DM270" s="109"/>
      <c r="DN270" s="109"/>
      <c r="DO270" s="109"/>
      <c r="DP270" s="109"/>
      <c r="DQ270" s="109"/>
      <c r="DR270" s="109"/>
      <c r="DS270" s="109"/>
      <c r="DT270" s="109"/>
      <c r="DU270" s="109"/>
      <c r="DV270" s="109"/>
      <c r="DW270" s="109"/>
      <c r="DX270" s="109"/>
      <c r="DY270" s="109"/>
      <c r="DZ270" s="109"/>
      <c r="EA270" s="109"/>
      <c r="EB270" s="109"/>
      <c r="EC270" s="109"/>
      <c r="ED270" s="109"/>
      <c r="EE270" s="109"/>
      <c r="EF270" s="109"/>
      <c r="EG270" s="109"/>
      <c r="EH270" s="109"/>
      <c r="EI270" s="109"/>
      <c r="EJ270" s="109"/>
      <c r="EK270" s="109"/>
      <c r="EL270" s="109"/>
      <c r="EM270" s="109"/>
      <c r="EN270" s="109"/>
      <c r="EO270" s="109"/>
      <c r="EP270" s="109"/>
      <c r="EQ270" s="109"/>
      <c r="ER270" s="109"/>
      <c r="ES270" s="109"/>
      <c r="ET270" s="109"/>
      <c r="EU270" s="109"/>
      <c r="EV270" s="109"/>
      <c r="EW270" s="109"/>
      <c r="EX270" s="109"/>
      <c r="EY270" s="109"/>
      <c r="EZ270" s="109"/>
      <c r="FA270" s="109"/>
      <c r="FB270" s="109"/>
    </row>
    <row r="271" spans="2:158" s="230" customFormat="1" x14ac:dyDescent="0.2">
      <c r="B271" s="231"/>
      <c r="J271" s="109"/>
      <c r="K271" s="109"/>
      <c r="L271" s="109"/>
      <c r="M271" s="109"/>
      <c r="N271" s="109"/>
      <c r="O271" s="109"/>
      <c r="P271" s="109"/>
      <c r="Q271" s="109"/>
      <c r="R271" s="109"/>
      <c r="S271" s="109"/>
      <c r="T271" s="109"/>
      <c r="U271" s="109"/>
      <c r="V271" s="109"/>
      <c r="W271" s="109"/>
      <c r="X271" s="109"/>
      <c r="Y271" s="109"/>
      <c r="Z271" s="109"/>
      <c r="AA271" s="109"/>
      <c r="AB271" s="109"/>
      <c r="AC271" s="109"/>
      <c r="AD271" s="109"/>
      <c r="AE271" s="109"/>
      <c r="AF271" s="109"/>
      <c r="AG271" s="109"/>
      <c r="AH271" s="109"/>
      <c r="AI271" s="109"/>
      <c r="AJ271" s="109"/>
      <c r="AK271" s="109"/>
      <c r="AL271" s="109"/>
      <c r="AM271" s="109"/>
      <c r="AN271" s="109"/>
      <c r="AO271" s="109"/>
      <c r="AP271" s="109"/>
      <c r="AQ271" s="109"/>
      <c r="AR271" s="109"/>
      <c r="AS271" s="109"/>
      <c r="AT271" s="109"/>
      <c r="AU271" s="109"/>
      <c r="AV271" s="109"/>
      <c r="AW271" s="109"/>
      <c r="AX271" s="109"/>
      <c r="AY271" s="109"/>
      <c r="AZ271" s="109"/>
      <c r="BA271" s="109"/>
      <c r="BB271" s="109"/>
      <c r="BC271" s="109"/>
      <c r="BD271" s="109"/>
      <c r="BE271" s="109"/>
      <c r="BF271" s="109"/>
      <c r="BG271" s="109"/>
      <c r="BH271" s="109"/>
      <c r="BI271" s="109"/>
      <c r="BJ271" s="109"/>
      <c r="BK271" s="109"/>
      <c r="BL271" s="109"/>
      <c r="BM271" s="109"/>
      <c r="BN271" s="109"/>
      <c r="BO271" s="109"/>
      <c r="BP271" s="109"/>
      <c r="BQ271" s="109"/>
      <c r="BR271" s="109"/>
      <c r="BS271" s="109"/>
      <c r="BT271" s="109"/>
      <c r="BU271" s="109"/>
      <c r="BV271" s="109"/>
      <c r="BW271" s="109"/>
      <c r="BX271" s="109"/>
      <c r="BY271" s="109"/>
      <c r="BZ271" s="109"/>
      <c r="CA271" s="109"/>
      <c r="CB271" s="109"/>
      <c r="CC271" s="109"/>
      <c r="CD271" s="109"/>
      <c r="CE271" s="109"/>
      <c r="CF271" s="109"/>
      <c r="CG271" s="109"/>
      <c r="CH271" s="109"/>
      <c r="CI271" s="109"/>
      <c r="CJ271" s="109"/>
      <c r="CK271" s="109"/>
      <c r="CL271" s="109"/>
      <c r="CM271" s="109"/>
      <c r="CN271" s="109"/>
      <c r="CO271" s="109"/>
      <c r="CP271" s="109"/>
      <c r="CQ271" s="109"/>
      <c r="CR271" s="109"/>
      <c r="CS271" s="109"/>
      <c r="CT271" s="109"/>
      <c r="CU271" s="109"/>
      <c r="CV271" s="109"/>
      <c r="CW271" s="109"/>
      <c r="CX271" s="109"/>
      <c r="CY271" s="109"/>
      <c r="CZ271" s="109"/>
      <c r="DA271" s="109"/>
      <c r="DB271" s="109"/>
      <c r="DC271" s="109"/>
      <c r="DD271" s="109"/>
      <c r="DE271" s="109"/>
      <c r="DF271" s="109"/>
      <c r="DG271" s="109"/>
      <c r="DH271" s="109"/>
      <c r="DI271" s="109"/>
      <c r="DJ271" s="109"/>
      <c r="DK271" s="109"/>
      <c r="DL271" s="109"/>
      <c r="DM271" s="109"/>
      <c r="DN271" s="109"/>
      <c r="DO271" s="109"/>
      <c r="DP271" s="109"/>
      <c r="DQ271" s="109"/>
      <c r="DR271" s="109"/>
      <c r="DS271" s="109"/>
      <c r="DT271" s="109"/>
      <c r="DU271" s="109"/>
      <c r="DV271" s="109"/>
      <c r="DW271" s="109"/>
      <c r="DX271" s="109"/>
      <c r="DY271" s="109"/>
      <c r="DZ271" s="109"/>
      <c r="EA271" s="109"/>
      <c r="EB271" s="109"/>
      <c r="EC271" s="109"/>
      <c r="ED271" s="109"/>
      <c r="EE271" s="109"/>
      <c r="EF271" s="109"/>
      <c r="EG271" s="109"/>
      <c r="EH271" s="109"/>
      <c r="EI271" s="109"/>
      <c r="EJ271" s="109"/>
      <c r="EK271" s="109"/>
      <c r="EL271" s="109"/>
      <c r="EM271" s="109"/>
      <c r="EN271" s="109"/>
      <c r="EO271" s="109"/>
      <c r="EP271" s="109"/>
      <c r="EQ271" s="109"/>
      <c r="ER271" s="109"/>
      <c r="ES271" s="109"/>
      <c r="ET271" s="109"/>
      <c r="EU271" s="109"/>
      <c r="EV271" s="109"/>
      <c r="EW271" s="109"/>
      <c r="EX271" s="109"/>
      <c r="EY271" s="109"/>
      <c r="EZ271" s="109"/>
      <c r="FA271" s="109"/>
      <c r="FB271" s="109"/>
    </row>
    <row r="272" spans="2:158" s="230" customFormat="1" x14ac:dyDescent="0.2">
      <c r="B272" s="231"/>
      <c r="J272" s="109"/>
      <c r="K272" s="109"/>
      <c r="L272" s="109"/>
      <c r="M272" s="109"/>
      <c r="N272" s="109"/>
      <c r="O272" s="109"/>
      <c r="P272" s="109"/>
      <c r="Q272" s="109"/>
      <c r="R272" s="109"/>
      <c r="S272" s="109"/>
      <c r="T272" s="109"/>
      <c r="U272" s="109"/>
      <c r="V272" s="109"/>
      <c r="W272" s="109"/>
      <c r="X272" s="109"/>
      <c r="Y272" s="109"/>
      <c r="Z272" s="109"/>
      <c r="AA272" s="109"/>
      <c r="AB272" s="109"/>
      <c r="AC272" s="109"/>
      <c r="AD272" s="109"/>
      <c r="AE272" s="109"/>
      <c r="AF272" s="109"/>
      <c r="AG272" s="109"/>
      <c r="AH272" s="109"/>
      <c r="AI272" s="109"/>
      <c r="AJ272" s="109"/>
      <c r="AK272" s="109"/>
      <c r="AL272" s="109"/>
      <c r="AM272" s="109"/>
      <c r="AN272" s="109"/>
      <c r="AO272" s="109"/>
      <c r="AP272" s="109"/>
      <c r="AQ272" s="109"/>
      <c r="AR272" s="109"/>
      <c r="AS272" s="109"/>
      <c r="AT272" s="109"/>
      <c r="AU272" s="109"/>
      <c r="AV272" s="109"/>
      <c r="AW272" s="109"/>
      <c r="AX272" s="109"/>
      <c r="AY272" s="109"/>
      <c r="AZ272" s="109"/>
      <c r="BA272" s="109"/>
      <c r="BB272" s="109"/>
      <c r="BC272" s="109"/>
      <c r="BD272" s="109"/>
      <c r="BE272" s="109"/>
      <c r="BF272" s="109"/>
      <c r="BG272" s="109"/>
      <c r="BH272" s="109"/>
      <c r="BI272" s="109"/>
      <c r="BJ272" s="109"/>
      <c r="BK272" s="109"/>
      <c r="BL272" s="109"/>
      <c r="BM272" s="109"/>
      <c r="BN272" s="109"/>
      <c r="BO272" s="109"/>
      <c r="BP272" s="109"/>
      <c r="BQ272" s="109"/>
      <c r="BR272" s="109"/>
      <c r="BS272" s="109"/>
      <c r="BT272" s="109"/>
      <c r="BU272" s="109"/>
      <c r="BV272" s="109"/>
      <c r="BW272" s="109"/>
      <c r="BX272" s="109"/>
      <c r="BY272" s="109"/>
      <c r="BZ272" s="109"/>
      <c r="CA272" s="109"/>
      <c r="CB272" s="109"/>
      <c r="CC272" s="109"/>
      <c r="CD272" s="109"/>
      <c r="CE272" s="109"/>
      <c r="CF272" s="109"/>
      <c r="CG272" s="109"/>
      <c r="CH272" s="109"/>
      <c r="CI272" s="109"/>
      <c r="CJ272" s="109"/>
      <c r="CK272" s="109"/>
      <c r="CL272" s="109"/>
      <c r="CM272" s="109"/>
      <c r="CN272" s="109"/>
      <c r="CO272" s="109"/>
      <c r="CP272" s="109"/>
      <c r="CQ272" s="109"/>
      <c r="CR272" s="109"/>
      <c r="CS272" s="109"/>
      <c r="CT272" s="109"/>
      <c r="CU272" s="109"/>
      <c r="CV272" s="109"/>
      <c r="CW272" s="109"/>
      <c r="CX272" s="109"/>
      <c r="CY272" s="109"/>
      <c r="CZ272" s="109"/>
      <c r="DA272" s="109"/>
      <c r="DB272" s="109"/>
      <c r="DC272" s="109"/>
      <c r="DD272" s="109"/>
      <c r="DE272" s="109"/>
      <c r="DF272" s="109"/>
      <c r="DG272" s="109"/>
      <c r="DH272" s="109"/>
      <c r="DI272" s="109"/>
      <c r="DJ272" s="109"/>
      <c r="DK272" s="109"/>
      <c r="DL272" s="109"/>
      <c r="DM272" s="109"/>
      <c r="DN272" s="109"/>
      <c r="DO272" s="109"/>
      <c r="DP272" s="109"/>
      <c r="DQ272" s="109"/>
      <c r="DR272" s="109"/>
      <c r="DS272" s="109"/>
      <c r="DT272" s="109"/>
      <c r="DU272" s="109"/>
      <c r="DV272" s="109"/>
      <c r="DW272" s="109"/>
      <c r="DX272" s="109"/>
      <c r="DY272" s="109"/>
      <c r="DZ272" s="109"/>
      <c r="EA272" s="109"/>
      <c r="EB272" s="109"/>
      <c r="EC272" s="109"/>
      <c r="ED272" s="109"/>
      <c r="EE272" s="109"/>
      <c r="EF272" s="109"/>
      <c r="EG272" s="109"/>
      <c r="EH272" s="109"/>
      <c r="EI272" s="109"/>
      <c r="EJ272" s="109"/>
      <c r="EK272" s="109"/>
      <c r="EL272" s="109"/>
      <c r="EM272" s="109"/>
      <c r="EN272" s="109"/>
      <c r="EO272" s="109"/>
      <c r="EP272" s="109"/>
      <c r="EQ272" s="109"/>
      <c r="ER272" s="109"/>
      <c r="ES272" s="109"/>
      <c r="ET272" s="109"/>
      <c r="EU272" s="109"/>
      <c r="EV272" s="109"/>
      <c r="EW272" s="109"/>
      <c r="EX272" s="109"/>
      <c r="EY272" s="109"/>
      <c r="EZ272" s="109"/>
      <c r="FA272" s="109"/>
      <c r="FB272" s="109"/>
    </row>
    <row r="273" spans="2:158" s="230" customFormat="1" x14ac:dyDescent="0.2">
      <c r="B273" s="231"/>
      <c r="J273" s="109"/>
      <c r="K273" s="109"/>
      <c r="L273" s="109"/>
      <c r="M273" s="109"/>
      <c r="N273" s="109"/>
      <c r="O273" s="109"/>
      <c r="P273" s="109"/>
      <c r="Q273" s="109"/>
      <c r="R273" s="109"/>
      <c r="S273" s="109"/>
      <c r="T273" s="109"/>
      <c r="U273" s="109"/>
      <c r="V273" s="109"/>
      <c r="W273" s="109"/>
      <c r="X273" s="109"/>
      <c r="Y273" s="109"/>
      <c r="Z273" s="109"/>
      <c r="AA273" s="109"/>
      <c r="AB273" s="109"/>
      <c r="AC273" s="109"/>
      <c r="AD273" s="109"/>
      <c r="AE273" s="109"/>
      <c r="AF273" s="109"/>
      <c r="AG273" s="109"/>
      <c r="AH273" s="109"/>
      <c r="AI273" s="109"/>
      <c r="AJ273" s="109"/>
      <c r="AK273" s="109"/>
      <c r="AL273" s="109"/>
      <c r="AM273" s="109"/>
      <c r="AN273" s="109"/>
      <c r="AO273" s="109"/>
      <c r="AP273" s="109"/>
      <c r="AQ273" s="109"/>
      <c r="AR273" s="109"/>
      <c r="AS273" s="109"/>
      <c r="AT273" s="109"/>
      <c r="AU273" s="109"/>
      <c r="AV273" s="109"/>
      <c r="AW273" s="109"/>
      <c r="AX273" s="109"/>
      <c r="AY273" s="109"/>
      <c r="AZ273" s="109"/>
      <c r="BA273" s="109"/>
      <c r="BB273" s="109"/>
      <c r="BC273" s="109"/>
      <c r="BD273" s="109"/>
      <c r="BE273" s="109"/>
      <c r="BF273" s="109"/>
      <c r="BG273" s="109"/>
      <c r="BH273" s="109"/>
      <c r="BI273" s="109"/>
      <c r="BJ273" s="109"/>
      <c r="BK273" s="109"/>
      <c r="BL273" s="109"/>
      <c r="BM273" s="109"/>
      <c r="BN273" s="109"/>
      <c r="BO273" s="109"/>
      <c r="BP273" s="109"/>
      <c r="BQ273" s="109"/>
      <c r="BR273" s="109"/>
      <c r="BS273" s="109"/>
      <c r="BT273" s="109"/>
      <c r="BU273" s="109"/>
      <c r="BV273" s="109"/>
      <c r="BW273" s="109"/>
      <c r="BX273" s="109"/>
      <c r="BY273" s="109"/>
      <c r="BZ273" s="109"/>
      <c r="CA273" s="109"/>
      <c r="CB273" s="109"/>
      <c r="CC273" s="109"/>
      <c r="CD273" s="109"/>
      <c r="CE273" s="109"/>
      <c r="CF273" s="109"/>
      <c r="CG273" s="109"/>
      <c r="CH273" s="109"/>
      <c r="CI273" s="109"/>
      <c r="CJ273" s="109"/>
      <c r="CK273" s="109"/>
      <c r="CL273" s="109"/>
      <c r="CM273" s="109"/>
      <c r="CN273" s="109"/>
      <c r="CO273" s="109"/>
      <c r="CP273" s="109"/>
      <c r="CQ273" s="109"/>
      <c r="CR273" s="109"/>
      <c r="CS273" s="109"/>
      <c r="CT273" s="109"/>
      <c r="CU273" s="109"/>
      <c r="CV273" s="109"/>
      <c r="CW273" s="109"/>
      <c r="CX273" s="109"/>
      <c r="CY273" s="109"/>
      <c r="CZ273" s="109"/>
      <c r="DA273" s="109"/>
      <c r="DB273" s="109"/>
      <c r="DC273" s="109"/>
      <c r="DD273" s="109"/>
      <c r="DE273" s="109"/>
      <c r="DF273" s="109"/>
      <c r="DG273" s="109"/>
      <c r="DH273" s="109"/>
      <c r="DI273" s="109"/>
      <c r="DJ273" s="109"/>
      <c r="DK273" s="109"/>
      <c r="DL273" s="109"/>
      <c r="DM273" s="109"/>
      <c r="DN273" s="109"/>
      <c r="DO273" s="109"/>
      <c r="DP273" s="109"/>
      <c r="DQ273" s="109"/>
      <c r="DR273" s="109"/>
      <c r="DS273" s="109"/>
      <c r="DT273" s="109"/>
      <c r="DU273" s="109"/>
      <c r="DV273" s="109"/>
      <c r="DW273" s="109"/>
      <c r="DX273" s="109"/>
      <c r="DY273" s="109"/>
      <c r="DZ273" s="109"/>
      <c r="EA273" s="109"/>
      <c r="EB273" s="109"/>
      <c r="EC273" s="109"/>
      <c r="ED273" s="109"/>
      <c r="EE273" s="109"/>
      <c r="EF273" s="109"/>
      <c r="EG273" s="109"/>
      <c r="EH273" s="109"/>
      <c r="EI273" s="109"/>
      <c r="EJ273" s="109"/>
      <c r="EK273" s="109"/>
      <c r="EL273" s="109"/>
      <c r="EM273" s="109"/>
      <c r="EN273" s="109"/>
      <c r="EO273" s="109"/>
      <c r="EP273" s="109"/>
      <c r="EQ273" s="109"/>
      <c r="ER273" s="109"/>
      <c r="ES273" s="109"/>
      <c r="ET273" s="109"/>
      <c r="EU273" s="109"/>
      <c r="EV273" s="109"/>
      <c r="EW273" s="109"/>
      <c r="EX273" s="109"/>
      <c r="EY273" s="109"/>
      <c r="EZ273" s="109"/>
      <c r="FA273" s="109"/>
      <c r="FB273" s="109"/>
    </row>
    <row r="274" spans="2:158" s="230" customFormat="1" x14ac:dyDescent="0.2">
      <c r="B274" s="231"/>
      <c r="J274" s="109"/>
      <c r="K274" s="109"/>
      <c r="L274" s="109"/>
      <c r="M274" s="109"/>
      <c r="N274" s="109"/>
      <c r="O274" s="109"/>
      <c r="P274" s="109"/>
      <c r="Q274" s="109"/>
      <c r="R274" s="109"/>
      <c r="S274" s="109"/>
      <c r="T274" s="109"/>
      <c r="U274" s="109"/>
      <c r="V274" s="109"/>
      <c r="W274" s="109"/>
      <c r="X274" s="109"/>
      <c r="Y274" s="109"/>
      <c r="Z274" s="109"/>
      <c r="AA274" s="109"/>
      <c r="AB274" s="109"/>
      <c r="AC274" s="109"/>
      <c r="AD274" s="109"/>
      <c r="AE274" s="109"/>
      <c r="AF274" s="109"/>
      <c r="AG274" s="109"/>
      <c r="AH274" s="109"/>
      <c r="AI274" s="109"/>
      <c r="AJ274" s="109"/>
      <c r="AK274" s="109"/>
      <c r="AL274" s="109"/>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c r="BG274" s="109"/>
      <c r="BH274" s="109"/>
      <c r="BI274" s="109"/>
      <c r="BJ274" s="109"/>
      <c r="BK274" s="109"/>
      <c r="BL274" s="109"/>
      <c r="BM274" s="109"/>
      <c r="BN274" s="109"/>
      <c r="BO274" s="109"/>
      <c r="BP274" s="109"/>
      <c r="BQ274" s="109"/>
      <c r="BR274" s="109"/>
      <c r="BS274" s="109"/>
      <c r="BT274" s="109"/>
      <c r="BU274" s="109"/>
      <c r="BV274" s="109"/>
      <c r="BW274" s="109"/>
      <c r="BX274" s="109"/>
      <c r="BY274" s="109"/>
      <c r="BZ274" s="109"/>
      <c r="CA274" s="109"/>
      <c r="CB274" s="109"/>
      <c r="CC274" s="109"/>
      <c r="CD274" s="109"/>
      <c r="CE274" s="109"/>
      <c r="CF274" s="109"/>
      <c r="CG274" s="109"/>
      <c r="CH274" s="109"/>
      <c r="CI274" s="109"/>
      <c r="CJ274" s="109"/>
      <c r="CK274" s="109"/>
      <c r="CL274" s="109"/>
      <c r="CM274" s="109"/>
      <c r="CN274" s="109"/>
      <c r="CO274" s="109"/>
      <c r="CP274" s="109"/>
      <c r="CQ274" s="109"/>
      <c r="CR274" s="109"/>
      <c r="CS274" s="109"/>
      <c r="CT274" s="109"/>
      <c r="CU274" s="109"/>
      <c r="CV274" s="109"/>
      <c r="CW274" s="109"/>
      <c r="CX274" s="109"/>
      <c r="CY274" s="109"/>
      <c r="CZ274" s="109"/>
      <c r="DA274" s="109"/>
      <c r="DB274" s="109"/>
      <c r="DC274" s="109"/>
      <c r="DD274" s="109"/>
      <c r="DE274" s="109"/>
      <c r="DF274" s="109"/>
      <c r="DG274" s="109"/>
      <c r="DH274" s="109"/>
      <c r="DI274" s="109"/>
      <c r="DJ274" s="109"/>
      <c r="DK274" s="109"/>
      <c r="DL274" s="109"/>
      <c r="DM274" s="109"/>
      <c r="DN274" s="109"/>
      <c r="DO274" s="109"/>
      <c r="DP274" s="109"/>
      <c r="DQ274" s="109"/>
      <c r="DR274" s="109"/>
      <c r="DS274" s="109"/>
      <c r="DT274" s="109"/>
      <c r="DU274" s="109"/>
      <c r="DV274" s="109"/>
      <c r="DW274" s="109"/>
      <c r="DX274" s="109"/>
      <c r="DY274" s="109"/>
      <c r="DZ274" s="109"/>
      <c r="EA274" s="109"/>
      <c r="EB274" s="109"/>
      <c r="EC274" s="109"/>
      <c r="ED274" s="109"/>
      <c r="EE274" s="109"/>
      <c r="EF274" s="109"/>
      <c r="EG274" s="109"/>
      <c r="EH274" s="109"/>
      <c r="EI274" s="109"/>
      <c r="EJ274" s="109"/>
      <c r="EK274" s="109"/>
      <c r="EL274" s="109"/>
      <c r="EM274" s="109"/>
      <c r="EN274" s="109"/>
      <c r="EO274" s="109"/>
      <c r="EP274" s="109"/>
      <c r="EQ274" s="109"/>
      <c r="ER274" s="109"/>
      <c r="ES274" s="109"/>
      <c r="ET274" s="109"/>
      <c r="EU274" s="109"/>
      <c r="EV274" s="109"/>
      <c r="EW274" s="109"/>
      <c r="EX274" s="109"/>
      <c r="EY274" s="109"/>
      <c r="EZ274" s="109"/>
      <c r="FA274" s="109"/>
      <c r="FB274" s="109"/>
    </row>
    <row r="275" spans="2:158" s="230" customFormat="1" x14ac:dyDescent="0.2">
      <c r="B275" s="231"/>
      <c r="J275" s="109"/>
      <c r="K275" s="109"/>
      <c r="L275" s="109"/>
      <c r="M275" s="109"/>
      <c r="N275" s="109"/>
      <c r="O275" s="109"/>
      <c r="P275" s="109"/>
      <c r="Q275" s="109"/>
      <c r="R275" s="109"/>
      <c r="S275" s="109"/>
      <c r="T275" s="109"/>
      <c r="U275" s="109"/>
      <c r="V275" s="109"/>
      <c r="W275" s="109"/>
      <c r="X275" s="109"/>
      <c r="Y275" s="109"/>
      <c r="Z275" s="109"/>
      <c r="AA275" s="109"/>
      <c r="AB275" s="109"/>
      <c r="AC275" s="109"/>
      <c r="AD275" s="109"/>
      <c r="AE275" s="109"/>
      <c r="AF275" s="109"/>
      <c r="AG275" s="109"/>
      <c r="AH275" s="109"/>
      <c r="AI275" s="109"/>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09"/>
      <c r="DJ275" s="109"/>
      <c r="DK275" s="109"/>
      <c r="DL275" s="109"/>
      <c r="DM275" s="109"/>
      <c r="DN275" s="109"/>
      <c r="DO275" s="109"/>
      <c r="DP275" s="109"/>
      <c r="DQ275" s="109"/>
      <c r="DR275" s="109"/>
      <c r="DS275" s="109"/>
      <c r="DT275" s="109"/>
      <c r="DU275" s="109"/>
      <c r="DV275" s="109"/>
      <c r="DW275" s="109"/>
      <c r="DX275" s="109"/>
      <c r="DY275" s="109"/>
      <c r="DZ275" s="109"/>
      <c r="EA275" s="109"/>
      <c r="EB275" s="109"/>
      <c r="EC275" s="109"/>
      <c r="ED275" s="109"/>
      <c r="EE275" s="109"/>
      <c r="EF275" s="109"/>
      <c r="EG275" s="109"/>
      <c r="EH275" s="109"/>
      <c r="EI275" s="109"/>
      <c r="EJ275" s="109"/>
      <c r="EK275" s="109"/>
      <c r="EL275" s="109"/>
      <c r="EM275" s="109"/>
      <c r="EN275" s="109"/>
      <c r="EO275" s="109"/>
      <c r="EP275" s="109"/>
      <c r="EQ275" s="109"/>
      <c r="ER275" s="109"/>
      <c r="ES275" s="109"/>
      <c r="ET275" s="109"/>
      <c r="EU275" s="109"/>
      <c r="EV275" s="109"/>
      <c r="EW275" s="109"/>
      <c r="EX275" s="109"/>
      <c r="EY275" s="109"/>
      <c r="EZ275" s="109"/>
      <c r="FA275" s="109"/>
      <c r="FB275" s="109"/>
    </row>
    <row r="276" spans="2:158" s="230" customFormat="1" x14ac:dyDescent="0.2">
      <c r="B276" s="231"/>
      <c r="J276" s="109"/>
      <c r="K276" s="109"/>
      <c r="L276" s="109"/>
      <c r="M276" s="109"/>
      <c r="N276" s="109"/>
      <c r="O276" s="109"/>
      <c r="P276" s="109"/>
      <c r="Q276" s="109"/>
      <c r="R276" s="109"/>
      <c r="S276" s="109"/>
      <c r="T276" s="109"/>
      <c r="U276" s="109"/>
      <c r="V276" s="109"/>
      <c r="W276" s="109"/>
      <c r="X276" s="109"/>
      <c r="Y276" s="109"/>
      <c r="Z276" s="109"/>
      <c r="AA276" s="109"/>
      <c r="AB276" s="109"/>
      <c r="AC276" s="109"/>
      <c r="AD276" s="109"/>
      <c r="AE276" s="109"/>
      <c r="AF276" s="109"/>
      <c r="AG276" s="109"/>
      <c r="AH276" s="109"/>
      <c r="AI276" s="109"/>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09"/>
      <c r="DJ276" s="109"/>
      <c r="DK276" s="109"/>
      <c r="DL276" s="109"/>
      <c r="DM276" s="109"/>
      <c r="DN276" s="109"/>
      <c r="DO276" s="109"/>
      <c r="DP276" s="109"/>
      <c r="DQ276" s="109"/>
      <c r="DR276" s="109"/>
      <c r="DS276" s="109"/>
      <c r="DT276" s="109"/>
      <c r="DU276" s="109"/>
      <c r="DV276" s="109"/>
      <c r="DW276" s="109"/>
      <c r="DX276" s="109"/>
      <c r="DY276" s="109"/>
      <c r="DZ276" s="109"/>
      <c r="EA276" s="109"/>
      <c r="EB276" s="109"/>
      <c r="EC276" s="109"/>
      <c r="ED276" s="109"/>
      <c r="EE276" s="109"/>
      <c r="EF276" s="109"/>
      <c r="EG276" s="109"/>
      <c r="EH276" s="109"/>
      <c r="EI276" s="109"/>
      <c r="EJ276" s="109"/>
      <c r="EK276" s="109"/>
      <c r="EL276" s="109"/>
      <c r="EM276" s="109"/>
      <c r="EN276" s="109"/>
      <c r="EO276" s="109"/>
      <c r="EP276" s="109"/>
      <c r="EQ276" s="109"/>
      <c r="ER276" s="109"/>
      <c r="ES276" s="109"/>
      <c r="ET276" s="109"/>
      <c r="EU276" s="109"/>
      <c r="EV276" s="109"/>
      <c r="EW276" s="109"/>
      <c r="EX276" s="109"/>
      <c r="EY276" s="109"/>
      <c r="EZ276" s="109"/>
      <c r="FA276" s="109"/>
      <c r="FB276" s="109"/>
    </row>
    <row r="277" spans="2:158" s="230" customFormat="1" x14ac:dyDescent="0.2">
      <c r="B277" s="231"/>
      <c r="J277" s="109"/>
      <c r="K277" s="109"/>
      <c r="L277" s="109"/>
      <c r="M277" s="109"/>
      <c r="N277" s="109"/>
      <c r="O277" s="109"/>
      <c r="P277" s="109"/>
      <c r="Q277" s="109"/>
      <c r="R277" s="109"/>
      <c r="S277" s="109"/>
      <c r="T277" s="109"/>
      <c r="U277" s="109"/>
      <c r="V277" s="109"/>
      <c r="W277" s="109"/>
      <c r="X277" s="109"/>
      <c r="Y277" s="109"/>
      <c r="Z277" s="109"/>
      <c r="AA277" s="109"/>
      <c r="AB277" s="109"/>
      <c r="AC277" s="109"/>
      <c r="AD277" s="109"/>
      <c r="AE277" s="109"/>
      <c r="AF277" s="109"/>
      <c r="AG277" s="109"/>
      <c r="AH277" s="109"/>
      <c r="AI277" s="109"/>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09"/>
      <c r="DJ277" s="109"/>
      <c r="DK277" s="109"/>
      <c r="DL277" s="109"/>
      <c r="DM277" s="109"/>
      <c r="DN277" s="109"/>
      <c r="DO277" s="109"/>
      <c r="DP277" s="109"/>
      <c r="DQ277" s="109"/>
      <c r="DR277" s="109"/>
      <c r="DS277" s="109"/>
      <c r="DT277" s="109"/>
      <c r="DU277" s="109"/>
      <c r="DV277" s="109"/>
      <c r="DW277" s="109"/>
      <c r="DX277" s="109"/>
      <c r="DY277" s="109"/>
      <c r="DZ277" s="109"/>
      <c r="EA277" s="109"/>
      <c r="EB277" s="109"/>
      <c r="EC277" s="109"/>
      <c r="ED277" s="109"/>
      <c r="EE277" s="109"/>
      <c r="EF277" s="109"/>
      <c r="EG277" s="109"/>
      <c r="EH277" s="109"/>
      <c r="EI277" s="109"/>
      <c r="EJ277" s="109"/>
      <c r="EK277" s="109"/>
      <c r="EL277" s="109"/>
      <c r="EM277" s="109"/>
      <c r="EN277" s="109"/>
      <c r="EO277" s="109"/>
      <c r="EP277" s="109"/>
      <c r="EQ277" s="109"/>
      <c r="ER277" s="109"/>
      <c r="ES277" s="109"/>
      <c r="ET277" s="109"/>
      <c r="EU277" s="109"/>
      <c r="EV277" s="109"/>
      <c r="EW277" s="109"/>
      <c r="EX277" s="109"/>
      <c r="EY277" s="109"/>
      <c r="EZ277" s="109"/>
      <c r="FA277" s="109"/>
      <c r="FB277" s="109"/>
    </row>
    <row r="278" spans="2:158" s="230" customFormat="1" x14ac:dyDescent="0.2">
      <c r="B278" s="231"/>
      <c r="J278" s="109"/>
      <c r="K278" s="109"/>
      <c r="L278" s="109"/>
      <c r="M278" s="109"/>
      <c r="N278" s="109"/>
      <c r="O278" s="109"/>
      <c r="P278" s="109"/>
      <c r="Q278" s="109"/>
      <c r="R278" s="109"/>
      <c r="S278" s="109"/>
      <c r="T278" s="109"/>
      <c r="U278" s="109"/>
      <c r="V278" s="109"/>
      <c r="W278" s="109"/>
      <c r="X278" s="109"/>
      <c r="Y278" s="109"/>
      <c r="Z278" s="109"/>
      <c r="AA278" s="109"/>
      <c r="AB278" s="109"/>
      <c r="AC278" s="109"/>
      <c r="AD278" s="109"/>
      <c r="AE278" s="109"/>
      <c r="AF278" s="109"/>
      <c r="AG278" s="109"/>
      <c r="AH278" s="109"/>
      <c r="AI278" s="109"/>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09"/>
      <c r="DJ278" s="109"/>
      <c r="DK278" s="109"/>
      <c r="DL278" s="109"/>
      <c r="DM278" s="109"/>
      <c r="DN278" s="109"/>
      <c r="DO278" s="109"/>
      <c r="DP278" s="109"/>
      <c r="DQ278" s="109"/>
      <c r="DR278" s="109"/>
      <c r="DS278" s="109"/>
      <c r="DT278" s="109"/>
      <c r="DU278" s="109"/>
      <c r="DV278" s="109"/>
      <c r="DW278" s="109"/>
      <c r="DX278" s="109"/>
      <c r="DY278" s="109"/>
      <c r="DZ278" s="109"/>
      <c r="EA278" s="109"/>
      <c r="EB278" s="109"/>
      <c r="EC278" s="109"/>
      <c r="ED278" s="109"/>
      <c r="EE278" s="109"/>
      <c r="EF278" s="109"/>
      <c r="EG278" s="109"/>
      <c r="EH278" s="109"/>
      <c r="EI278" s="109"/>
      <c r="EJ278" s="109"/>
      <c r="EK278" s="109"/>
      <c r="EL278" s="109"/>
      <c r="EM278" s="109"/>
      <c r="EN278" s="109"/>
      <c r="EO278" s="109"/>
      <c r="EP278" s="109"/>
      <c r="EQ278" s="109"/>
      <c r="ER278" s="109"/>
      <c r="ES278" s="109"/>
      <c r="ET278" s="109"/>
      <c r="EU278" s="109"/>
      <c r="EV278" s="109"/>
      <c r="EW278" s="109"/>
      <c r="EX278" s="109"/>
      <c r="EY278" s="109"/>
      <c r="EZ278" s="109"/>
      <c r="FA278" s="109"/>
      <c r="FB278" s="109"/>
    </row>
    <row r="279" spans="2:158" s="230" customFormat="1" x14ac:dyDescent="0.2">
      <c r="B279" s="231"/>
      <c r="J279" s="109"/>
      <c r="K279" s="109"/>
      <c r="L279" s="109"/>
      <c r="M279" s="109"/>
      <c r="N279" s="109"/>
      <c r="O279" s="109"/>
      <c r="P279" s="109"/>
      <c r="Q279" s="109"/>
      <c r="R279" s="109"/>
      <c r="S279" s="109"/>
      <c r="T279" s="109"/>
      <c r="U279" s="109"/>
      <c r="V279" s="109"/>
      <c r="W279" s="109"/>
      <c r="X279" s="109"/>
      <c r="Y279" s="109"/>
      <c r="Z279" s="109"/>
      <c r="AA279" s="109"/>
      <c r="AB279" s="109"/>
      <c r="AC279" s="109"/>
      <c r="AD279" s="109"/>
      <c r="AE279" s="109"/>
      <c r="AF279" s="109"/>
      <c r="AG279" s="109"/>
      <c r="AH279" s="109"/>
      <c r="AI279" s="109"/>
      <c r="AJ279" s="109"/>
      <c r="AK279" s="109"/>
      <c r="AL279" s="109"/>
      <c r="AM279" s="109"/>
      <c r="AN279" s="109"/>
      <c r="AO279" s="109"/>
      <c r="AP279" s="109"/>
      <c r="AQ279" s="109"/>
      <c r="AR279" s="109"/>
      <c r="AS279" s="109"/>
      <c r="AT279" s="109"/>
      <c r="AU279" s="109"/>
      <c r="AV279" s="109"/>
      <c r="AW279" s="109"/>
      <c r="AX279" s="109"/>
      <c r="AY279" s="109"/>
      <c r="AZ279" s="109"/>
      <c r="BA279" s="109"/>
      <c r="BB279" s="109"/>
      <c r="BC279" s="109"/>
      <c r="BD279" s="109"/>
      <c r="BE279" s="109"/>
      <c r="BF279" s="109"/>
      <c r="BG279" s="109"/>
      <c r="BH279" s="109"/>
      <c r="BI279" s="109"/>
      <c r="BJ279" s="109"/>
      <c r="BK279" s="109"/>
      <c r="BL279" s="109"/>
      <c r="BM279" s="109"/>
      <c r="BN279" s="109"/>
      <c r="BO279" s="109"/>
      <c r="BP279" s="109"/>
      <c r="BQ279" s="109"/>
      <c r="BR279" s="109"/>
      <c r="BS279" s="109"/>
      <c r="BT279" s="109"/>
      <c r="BU279" s="109"/>
      <c r="BV279" s="109"/>
      <c r="BW279" s="109"/>
      <c r="BX279" s="109"/>
      <c r="BY279" s="109"/>
      <c r="BZ279" s="109"/>
      <c r="CA279" s="109"/>
      <c r="CB279" s="109"/>
      <c r="CC279" s="109"/>
      <c r="CD279" s="109"/>
      <c r="CE279" s="109"/>
      <c r="CF279" s="109"/>
      <c r="CG279" s="109"/>
      <c r="CH279" s="109"/>
      <c r="CI279" s="109"/>
      <c r="CJ279" s="109"/>
      <c r="CK279" s="109"/>
      <c r="CL279" s="109"/>
      <c r="CM279" s="109"/>
      <c r="CN279" s="109"/>
      <c r="CO279" s="109"/>
      <c r="CP279" s="109"/>
      <c r="CQ279" s="109"/>
      <c r="CR279" s="109"/>
      <c r="CS279" s="109"/>
      <c r="CT279" s="109"/>
      <c r="CU279" s="109"/>
      <c r="CV279" s="109"/>
      <c r="CW279" s="109"/>
      <c r="CX279" s="109"/>
      <c r="CY279" s="109"/>
      <c r="CZ279" s="109"/>
      <c r="DA279" s="109"/>
      <c r="DB279" s="109"/>
      <c r="DC279" s="109"/>
      <c r="DD279" s="109"/>
      <c r="DE279" s="109"/>
      <c r="DF279" s="109"/>
      <c r="DG279" s="109"/>
      <c r="DH279" s="109"/>
      <c r="DI279" s="109"/>
      <c r="DJ279" s="109"/>
      <c r="DK279" s="109"/>
      <c r="DL279" s="109"/>
      <c r="DM279" s="109"/>
      <c r="DN279" s="109"/>
      <c r="DO279" s="109"/>
      <c r="DP279" s="109"/>
      <c r="DQ279" s="109"/>
      <c r="DR279" s="109"/>
      <c r="DS279" s="109"/>
      <c r="DT279" s="109"/>
      <c r="DU279" s="109"/>
      <c r="DV279" s="109"/>
      <c r="DW279" s="109"/>
      <c r="DX279" s="109"/>
      <c r="DY279" s="109"/>
      <c r="DZ279" s="109"/>
      <c r="EA279" s="109"/>
      <c r="EB279" s="109"/>
      <c r="EC279" s="109"/>
      <c r="ED279" s="109"/>
      <c r="EE279" s="109"/>
      <c r="EF279" s="109"/>
      <c r="EG279" s="109"/>
      <c r="EH279" s="109"/>
      <c r="EI279" s="109"/>
      <c r="EJ279" s="109"/>
      <c r="EK279" s="109"/>
      <c r="EL279" s="109"/>
      <c r="EM279" s="109"/>
      <c r="EN279" s="109"/>
      <c r="EO279" s="109"/>
      <c r="EP279" s="109"/>
      <c r="EQ279" s="109"/>
      <c r="ER279" s="109"/>
      <c r="ES279" s="109"/>
      <c r="ET279" s="109"/>
      <c r="EU279" s="109"/>
      <c r="EV279" s="109"/>
      <c r="EW279" s="109"/>
      <c r="EX279" s="109"/>
      <c r="EY279" s="109"/>
      <c r="EZ279" s="109"/>
      <c r="FA279" s="109"/>
      <c r="FB279" s="109"/>
    </row>
    <row r="280" spans="2:158" s="230" customFormat="1" x14ac:dyDescent="0.2">
      <c r="B280" s="231"/>
      <c r="J280" s="109"/>
      <c r="K280" s="109"/>
      <c r="L280" s="109"/>
      <c r="M280" s="109"/>
      <c r="N280" s="109"/>
      <c r="O280" s="109"/>
      <c r="P280" s="109"/>
      <c r="Q280" s="109"/>
      <c r="R280" s="109"/>
      <c r="S280" s="109"/>
      <c r="T280" s="109"/>
      <c r="U280" s="109"/>
      <c r="V280" s="109"/>
      <c r="W280" s="109"/>
      <c r="X280" s="109"/>
      <c r="Y280" s="109"/>
      <c r="Z280" s="109"/>
      <c r="AA280" s="109"/>
      <c r="AB280" s="109"/>
      <c r="AC280" s="109"/>
      <c r="AD280" s="109"/>
      <c r="AE280" s="109"/>
      <c r="AF280" s="109"/>
      <c r="AG280" s="109"/>
      <c r="AH280" s="109"/>
      <c r="AI280" s="109"/>
      <c r="AJ280" s="109"/>
      <c r="AK280" s="109"/>
      <c r="AL280" s="109"/>
      <c r="AM280" s="109"/>
      <c r="AN280" s="109"/>
      <c r="AO280" s="109"/>
      <c r="AP280" s="109"/>
      <c r="AQ280" s="109"/>
      <c r="AR280" s="109"/>
      <c r="AS280" s="109"/>
      <c r="AT280" s="109"/>
      <c r="AU280" s="109"/>
      <c r="AV280" s="109"/>
      <c r="AW280" s="109"/>
      <c r="AX280" s="109"/>
      <c r="AY280" s="109"/>
      <c r="AZ280" s="109"/>
      <c r="BA280" s="109"/>
      <c r="BB280" s="109"/>
      <c r="BC280" s="109"/>
      <c r="BD280" s="109"/>
      <c r="BE280" s="109"/>
      <c r="BF280" s="109"/>
      <c r="BG280" s="109"/>
      <c r="BH280" s="109"/>
      <c r="BI280" s="109"/>
      <c r="BJ280" s="109"/>
      <c r="BK280" s="109"/>
      <c r="BL280" s="109"/>
      <c r="BM280" s="109"/>
      <c r="BN280" s="109"/>
      <c r="BO280" s="109"/>
      <c r="BP280" s="109"/>
      <c r="BQ280" s="109"/>
      <c r="BR280" s="109"/>
      <c r="BS280" s="109"/>
      <c r="BT280" s="109"/>
      <c r="BU280" s="109"/>
      <c r="BV280" s="109"/>
      <c r="BW280" s="109"/>
      <c r="BX280" s="109"/>
      <c r="BY280" s="109"/>
      <c r="BZ280" s="109"/>
      <c r="CA280" s="109"/>
      <c r="CB280" s="109"/>
      <c r="CC280" s="109"/>
      <c r="CD280" s="109"/>
      <c r="CE280" s="109"/>
      <c r="CF280" s="109"/>
      <c r="CG280" s="109"/>
      <c r="CH280" s="109"/>
      <c r="CI280" s="109"/>
      <c r="CJ280" s="109"/>
      <c r="CK280" s="109"/>
      <c r="CL280" s="109"/>
      <c r="CM280" s="109"/>
      <c r="CN280" s="109"/>
      <c r="CO280" s="109"/>
      <c r="CP280" s="109"/>
      <c r="CQ280" s="109"/>
      <c r="CR280" s="109"/>
      <c r="CS280" s="109"/>
      <c r="CT280" s="109"/>
      <c r="CU280" s="109"/>
      <c r="CV280" s="109"/>
      <c r="CW280" s="109"/>
      <c r="CX280" s="109"/>
      <c r="CY280" s="109"/>
      <c r="CZ280" s="109"/>
      <c r="DA280" s="109"/>
      <c r="DB280" s="109"/>
      <c r="DC280" s="109"/>
      <c r="DD280" s="109"/>
      <c r="DE280" s="109"/>
      <c r="DF280" s="109"/>
      <c r="DG280" s="109"/>
      <c r="DH280" s="109"/>
      <c r="DI280" s="109"/>
      <c r="DJ280" s="109"/>
      <c r="DK280" s="109"/>
      <c r="DL280" s="109"/>
      <c r="DM280" s="109"/>
      <c r="DN280" s="109"/>
      <c r="DO280" s="109"/>
      <c r="DP280" s="109"/>
      <c r="DQ280" s="109"/>
      <c r="DR280" s="109"/>
      <c r="DS280" s="109"/>
      <c r="DT280" s="109"/>
      <c r="DU280" s="109"/>
      <c r="DV280" s="109"/>
      <c r="DW280" s="109"/>
      <c r="DX280" s="109"/>
      <c r="DY280" s="109"/>
      <c r="DZ280" s="109"/>
      <c r="EA280" s="109"/>
      <c r="EB280" s="109"/>
      <c r="EC280" s="109"/>
      <c r="ED280" s="109"/>
      <c r="EE280" s="109"/>
      <c r="EF280" s="109"/>
      <c r="EG280" s="109"/>
      <c r="EH280" s="109"/>
      <c r="EI280" s="109"/>
      <c r="EJ280" s="109"/>
      <c r="EK280" s="109"/>
      <c r="EL280" s="109"/>
      <c r="EM280" s="109"/>
      <c r="EN280" s="109"/>
      <c r="EO280" s="109"/>
      <c r="EP280" s="109"/>
      <c r="EQ280" s="109"/>
      <c r="ER280" s="109"/>
      <c r="ES280" s="109"/>
      <c r="ET280" s="109"/>
      <c r="EU280" s="109"/>
      <c r="EV280" s="109"/>
      <c r="EW280" s="109"/>
      <c r="EX280" s="109"/>
      <c r="EY280" s="109"/>
      <c r="EZ280" s="109"/>
      <c r="FA280" s="109"/>
      <c r="FB280" s="109"/>
    </row>
    <row r="281" spans="2:158" s="230" customFormat="1" x14ac:dyDescent="0.2">
      <c r="B281" s="231"/>
      <c r="J281" s="109"/>
      <c r="K281" s="109"/>
      <c r="L281" s="109"/>
      <c r="M281" s="109"/>
      <c r="N281" s="109"/>
      <c r="O281" s="109"/>
      <c r="P281" s="109"/>
      <c r="Q281" s="109"/>
      <c r="R281" s="109"/>
      <c r="S281" s="109"/>
      <c r="T281" s="109"/>
      <c r="U281" s="109"/>
      <c r="V281" s="109"/>
      <c r="W281" s="109"/>
      <c r="X281" s="109"/>
      <c r="Y281" s="109"/>
      <c r="Z281" s="109"/>
      <c r="AA281" s="109"/>
      <c r="AB281" s="109"/>
      <c r="AC281" s="109"/>
      <c r="AD281" s="109"/>
      <c r="AE281" s="109"/>
      <c r="AF281" s="109"/>
      <c r="AG281" s="109"/>
      <c r="AH281" s="109"/>
      <c r="AI281" s="109"/>
      <c r="AJ281" s="109"/>
      <c r="AK281" s="109"/>
      <c r="AL281" s="109"/>
      <c r="AM281" s="109"/>
      <c r="AN281" s="109"/>
      <c r="AO281" s="109"/>
      <c r="AP281" s="109"/>
      <c r="AQ281" s="109"/>
      <c r="AR281" s="109"/>
      <c r="AS281" s="109"/>
      <c r="AT281" s="109"/>
      <c r="AU281" s="109"/>
      <c r="AV281" s="109"/>
      <c r="AW281" s="109"/>
      <c r="AX281" s="109"/>
      <c r="AY281" s="109"/>
      <c r="AZ281" s="109"/>
      <c r="BA281" s="109"/>
      <c r="BB281" s="109"/>
      <c r="BC281" s="109"/>
      <c r="BD281" s="109"/>
      <c r="BE281" s="109"/>
      <c r="BF281" s="109"/>
      <c r="BG281" s="109"/>
      <c r="BH281" s="109"/>
      <c r="BI281" s="109"/>
      <c r="BJ281" s="109"/>
      <c r="BK281" s="109"/>
      <c r="BL281" s="109"/>
      <c r="BM281" s="109"/>
      <c r="BN281" s="109"/>
      <c r="BO281" s="109"/>
      <c r="BP281" s="109"/>
      <c r="BQ281" s="109"/>
      <c r="BR281" s="109"/>
      <c r="BS281" s="109"/>
      <c r="BT281" s="109"/>
      <c r="BU281" s="109"/>
      <c r="BV281" s="109"/>
      <c r="BW281" s="109"/>
      <c r="BX281" s="109"/>
      <c r="BY281" s="109"/>
      <c r="BZ281" s="109"/>
      <c r="CA281" s="109"/>
      <c r="CB281" s="109"/>
      <c r="CC281" s="109"/>
      <c r="CD281" s="109"/>
      <c r="CE281" s="109"/>
      <c r="CF281" s="109"/>
      <c r="CG281" s="109"/>
      <c r="CH281" s="109"/>
      <c r="CI281" s="109"/>
      <c r="CJ281" s="109"/>
      <c r="CK281" s="109"/>
      <c r="CL281" s="109"/>
      <c r="CM281" s="109"/>
      <c r="CN281" s="109"/>
      <c r="CO281" s="109"/>
      <c r="CP281" s="109"/>
      <c r="CQ281" s="109"/>
      <c r="CR281" s="109"/>
      <c r="CS281" s="109"/>
      <c r="CT281" s="109"/>
      <c r="CU281" s="109"/>
      <c r="CV281" s="109"/>
      <c r="CW281" s="109"/>
      <c r="CX281" s="109"/>
      <c r="CY281" s="109"/>
      <c r="CZ281" s="109"/>
      <c r="DA281" s="109"/>
      <c r="DB281" s="109"/>
      <c r="DC281" s="109"/>
      <c r="DD281" s="109"/>
      <c r="DE281" s="109"/>
      <c r="DF281" s="109"/>
      <c r="DG281" s="109"/>
      <c r="DH281" s="109"/>
      <c r="DI281" s="109"/>
      <c r="DJ281" s="109"/>
      <c r="DK281" s="109"/>
      <c r="DL281" s="109"/>
      <c r="DM281" s="109"/>
      <c r="DN281" s="109"/>
      <c r="DO281" s="109"/>
      <c r="DP281" s="109"/>
      <c r="DQ281" s="109"/>
      <c r="DR281" s="109"/>
      <c r="DS281" s="109"/>
      <c r="DT281" s="109"/>
      <c r="DU281" s="109"/>
      <c r="DV281" s="109"/>
      <c r="DW281" s="109"/>
      <c r="DX281" s="109"/>
      <c r="DY281" s="109"/>
      <c r="DZ281" s="109"/>
      <c r="EA281" s="109"/>
      <c r="EB281" s="109"/>
      <c r="EC281" s="109"/>
      <c r="ED281" s="109"/>
      <c r="EE281" s="109"/>
      <c r="EF281" s="109"/>
      <c r="EG281" s="109"/>
      <c r="EH281" s="109"/>
      <c r="EI281" s="109"/>
      <c r="EJ281" s="109"/>
      <c r="EK281" s="109"/>
      <c r="EL281" s="109"/>
      <c r="EM281" s="109"/>
      <c r="EN281" s="109"/>
      <c r="EO281" s="109"/>
      <c r="EP281" s="109"/>
      <c r="EQ281" s="109"/>
      <c r="ER281" s="109"/>
      <c r="ES281" s="109"/>
      <c r="ET281" s="109"/>
      <c r="EU281" s="109"/>
      <c r="EV281" s="109"/>
      <c r="EW281" s="109"/>
      <c r="EX281" s="109"/>
      <c r="EY281" s="109"/>
      <c r="EZ281" s="109"/>
      <c r="FA281" s="109"/>
      <c r="FB281" s="109"/>
    </row>
    <row r="282" spans="2:158" s="230" customFormat="1" x14ac:dyDescent="0.2">
      <c r="B282" s="231"/>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c r="AG282" s="109"/>
      <c r="AH282" s="109"/>
      <c r="AI282" s="109"/>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09"/>
      <c r="DJ282" s="109"/>
      <c r="DK282" s="109"/>
      <c r="DL282" s="109"/>
      <c r="DM282" s="109"/>
      <c r="DN282" s="109"/>
      <c r="DO282" s="109"/>
      <c r="DP282" s="109"/>
      <c r="DQ282" s="109"/>
      <c r="DR282" s="109"/>
      <c r="DS282" s="109"/>
      <c r="DT282" s="109"/>
      <c r="DU282" s="109"/>
      <c r="DV282" s="109"/>
      <c r="DW282" s="109"/>
      <c r="DX282" s="109"/>
      <c r="DY282" s="109"/>
      <c r="DZ282" s="109"/>
      <c r="EA282" s="109"/>
      <c r="EB282" s="109"/>
      <c r="EC282" s="109"/>
      <c r="ED282" s="109"/>
      <c r="EE282" s="109"/>
      <c r="EF282" s="109"/>
      <c r="EG282" s="109"/>
      <c r="EH282" s="109"/>
      <c r="EI282" s="109"/>
      <c r="EJ282" s="109"/>
      <c r="EK282" s="109"/>
      <c r="EL282" s="109"/>
      <c r="EM282" s="109"/>
      <c r="EN282" s="109"/>
      <c r="EO282" s="109"/>
      <c r="EP282" s="109"/>
      <c r="EQ282" s="109"/>
      <c r="ER282" s="109"/>
      <c r="ES282" s="109"/>
      <c r="ET282" s="109"/>
      <c r="EU282" s="109"/>
      <c r="EV282" s="109"/>
      <c r="EW282" s="109"/>
      <c r="EX282" s="109"/>
      <c r="EY282" s="109"/>
      <c r="EZ282" s="109"/>
      <c r="FA282" s="109"/>
      <c r="FB282" s="109"/>
    </row>
    <row r="283" spans="2:158" s="230" customFormat="1" x14ac:dyDescent="0.2">
      <c r="B283" s="231"/>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c r="AG283" s="109"/>
      <c r="AH283" s="109"/>
      <c r="AI283" s="109"/>
      <c r="AJ283" s="109"/>
      <c r="AK283" s="109"/>
      <c r="AL283" s="109"/>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09"/>
      <c r="BQ283" s="109"/>
      <c r="BR283" s="109"/>
      <c r="BS283" s="109"/>
      <c r="BT283" s="109"/>
      <c r="BU283" s="109"/>
      <c r="BV283" s="109"/>
      <c r="BW283" s="109"/>
      <c r="BX283" s="109"/>
      <c r="BY283" s="109"/>
      <c r="BZ283" s="109"/>
      <c r="CA283" s="109"/>
      <c r="CB283" s="109"/>
      <c r="CC283" s="109"/>
      <c r="CD283" s="109"/>
      <c r="CE283" s="109"/>
      <c r="CF283" s="109"/>
      <c r="CG283" s="109"/>
      <c r="CH283" s="109"/>
      <c r="CI283" s="109"/>
      <c r="CJ283" s="109"/>
      <c r="CK283" s="109"/>
      <c r="CL283" s="109"/>
      <c r="CM283" s="109"/>
      <c r="CN283" s="109"/>
      <c r="CO283" s="109"/>
      <c r="CP283" s="109"/>
      <c r="CQ283" s="109"/>
      <c r="CR283" s="109"/>
      <c r="CS283" s="109"/>
      <c r="CT283" s="109"/>
      <c r="CU283" s="109"/>
      <c r="CV283" s="109"/>
      <c r="CW283" s="109"/>
      <c r="CX283" s="109"/>
      <c r="CY283" s="109"/>
      <c r="CZ283" s="109"/>
      <c r="DA283" s="109"/>
      <c r="DB283" s="109"/>
      <c r="DC283" s="109"/>
      <c r="DD283" s="109"/>
      <c r="DE283" s="109"/>
      <c r="DF283" s="109"/>
      <c r="DG283" s="109"/>
      <c r="DH283" s="109"/>
      <c r="DI283" s="109"/>
      <c r="DJ283" s="109"/>
      <c r="DK283" s="109"/>
      <c r="DL283" s="109"/>
      <c r="DM283" s="109"/>
      <c r="DN283" s="109"/>
      <c r="DO283" s="109"/>
      <c r="DP283" s="109"/>
      <c r="DQ283" s="109"/>
      <c r="DR283" s="109"/>
      <c r="DS283" s="109"/>
      <c r="DT283" s="109"/>
      <c r="DU283" s="109"/>
      <c r="DV283" s="109"/>
      <c r="DW283" s="109"/>
      <c r="DX283" s="109"/>
      <c r="DY283" s="109"/>
      <c r="DZ283" s="109"/>
      <c r="EA283" s="109"/>
      <c r="EB283" s="109"/>
      <c r="EC283" s="109"/>
      <c r="ED283" s="109"/>
      <c r="EE283" s="109"/>
      <c r="EF283" s="109"/>
      <c r="EG283" s="109"/>
      <c r="EH283" s="109"/>
      <c r="EI283" s="109"/>
      <c r="EJ283" s="109"/>
      <c r="EK283" s="109"/>
      <c r="EL283" s="109"/>
      <c r="EM283" s="109"/>
      <c r="EN283" s="109"/>
      <c r="EO283" s="109"/>
      <c r="EP283" s="109"/>
      <c r="EQ283" s="109"/>
      <c r="ER283" s="109"/>
      <c r="ES283" s="109"/>
      <c r="ET283" s="109"/>
      <c r="EU283" s="109"/>
      <c r="EV283" s="109"/>
      <c r="EW283" s="109"/>
      <c r="EX283" s="109"/>
      <c r="EY283" s="109"/>
      <c r="EZ283" s="109"/>
      <c r="FA283" s="109"/>
      <c r="FB283" s="109"/>
    </row>
    <row r="284" spans="2:158" s="230" customFormat="1" x14ac:dyDescent="0.2">
      <c r="B284" s="231"/>
      <c r="J284" s="109"/>
      <c r="K284" s="109"/>
      <c r="L284" s="109"/>
      <c r="M284" s="109"/>
      <c r="N284" s="109"/>
      <c r="O284" s="109"/>
      <c r="P284" s="109"/>
      <c r="Q284" s="109"/>
      <c r="R284" s="109"/>
      <c r="S284" s="109"/>
      <c r="T284" s="109"/>
      <c r="U284" s="109"/>
      <c r="V284" s="109"/>
      <c r="W284" s="109"/>
      <c r="X284" s="109"/>
      <c r="Y284" s="109"/>
      <c r="Z284" s="109"/>
      <c r="AA284" s="109"/>
      <c r="AB284" s="109"/>
      <c r="AC284" s="109"/>
      <c r="AD284" s="109"/>
      <c r="AE284" s="109"/>
      <c r="AF284" s="109"/>
      <c r="AG284" s="109"/>
      <c r="AH284" s="109"/>
      <c r="AI284" s="109"/>
      <c r="AJ284" s="109"/>
      <c r="AK284" s="109"/>
      <c r="AL284" s="109"/>
      <c r="AM284" s="109"/>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09"/>
      <c r="BQ284" s="109"/>
      <c r="BR284" s="109"/>
      <c r="BS284" s="109"/>
      <c r="BT284" s="109"/>
      <c r="BU284" s="109"/>
      <c r="BV284" s="109"/>
      <c r="BW284" s="109"/>
      <c r="BX284" s="109"/>
      <c r="BY284" s="109"/>
      <c r="BZ284" s="109"/>
      <c r="CA284" s="109"/>
      <c r="CB284" s="109"/>
      <c r="CC284" s="109"/>
      <c r="CD284" s="109"/>
      <c r="CE284" s="109"/>
      <c r="CF284" s="109"/>
      <c r="CG284" s="109"/>
      <c r="CH284" s="109"/>
      <c r="CI284" s="109"/>
      <c r="CJ284" s="109"/>
      <c r="CK284" s="109"/>
      <c r="CL284" s="109"/>
      <c r="CM284" s="109"/>
      <c r="CN284" s="109"/>
      <c r="CO284" s="109"/>
      <c r="CP284" s="109"/>
      <c r="CQ284" s="109"/>
      <c r="CR284" s="109"/>
      <c r="CS284" s="109"/>
      <c r="CT284" s="109"/>
      <c r="CU284" s="109"/>
      <c r="CV284" s="109"/>
      <c r="CW284" s="109"/>
      <c r="CX284" s="109"/>
      <c r="CY284" s="109"/>
      <c r="CZ284" s="109"/>
      <c r="DA284" s="109"/>
      <c r="DB284" s="109"/>
      <c r="DC284" s="109"/>
      <c r="DD284" s="109"/>
      <c r="DE284" s="109"/>
      <c r="DF284" s="109"/>
      <c r="DG284" s="109"/>
      <c r="DH284" s="109"/>
      <c r="DI284" s="109"/>
      <c r="DJ284" s="109"/>
      <c r="DK284" s="109"/>
      <c r="DL284" s="109"/>
      <c r="DM284" s="109"/>
      <c r="DN284" s="109"/>
      <c r="DO284" s="109"/>
      <c r="DP284" s="109"/>
      <c r="DQ284" s="109"/>
      <c r="DR284" s="109"/>
      <c r="DS284" s="109"/>
      <c r="DT284" s="109"/>
      <c r="DU284" s="109"/>
      <c r="DV284" s="109"/>
      <c r="DW284" s="109"/>
      <c r="DX284" s="109"/>
      <c r="DY284" s="109"/>
      <c r="DZ284" s="109"/>
      <c r="EA284" s="109"/>
      <c r="EB284" s="109"/>
      <c r="EC284" s="109"/>
      <c r="ED284" s="109"/>
      <c r="EE284" s="109"/>
      <c r="EF284" s="109"/>
      <c r="EG284" s="109"/>
      <c r="EH284" s="109"/>
      <c r="EI284" s="109"/>
      <c r="EJ284" s="109"/>
      <c r="EK284" s="109"/>
      <c r="EL284" s="109"/>
      <c r="EM284" s="109"/>
      <c r="EN284" s="109"/>
      <c r="EO284" s="109"/>
      <c r="EP284" s="109"/>
      <c r="EQ284" s="109"/>
      <c r="ER284" s="109"/>
      <c r="ES284" s="109"/>
      <c r="ET284" s="109"/>
      <c r="EU284" s="109"/>
      <c r="EV284" s="109"/>
      <c r="EW284" s="109"/>
      <c r="EX284" s="109"/>
      <c r="EY284" s="109"/>
      <c r="EZ284" s="109"/>
      <c r="FA284" s="109"/>
      <c r="FB284" s="109"/>
    </row>
    <row r="285" spans="2:158" s="230" customFormat="1" x14ac:dyDescent="0.2">
      <c r="B285" s="231"/>
      <c r="J285" s="109"/>
      <c r="K285" s="109"/>
      <c r="L285" s="109"/>
      <c r="M285" s="109"/>
      <c r="N285" s="109"/>
      <c r="O285" s="109"/>
      <c r="P285" s="109"/>
      <c r="Q285" s="109"/>
      <c r="R285" s="109"/>
      <c r="S285" s="109"/>
      <c r="T285" s="109"/>
      <c r="U285" s="109"/>
      <c r="V285" s="109"/>
      <c r="W285" s="109"/>
      <c r="X285" s="109"/>
      <c r="Y285" s="109"/>
      <c r="Z285" s="109"/>
      <c r="AA285" s="109"/>
      <c r="AB285" s="109"/>
      <c r="AC285" s="109"/>
      <c r="AD285" s="109"/>
      <c r="AE285" s="109"/>
      <c r="AF285" s="109"/>
      <c r="AG285" s="109"/>
      <c r="AH285" s="109"/>
      <c r="AI285" s="109"/>
      <c r="AJ285" s="109"/>
      <c r="AK285" s="109"/>
      <c r="AL285" s="109"/>
      <c r="AM285" s="109"/>
      <c r="AN285" s="109"/>
      <c r="AO285" s="109"/>
      <c r="AP285" s="109"/>
      <c r="AQ285" s="109"/>
      <c r="AR285" s="109"/>
      <c r="AS285" s="109"/>
      <c r="AT285" s="109"/>
      <c r="AU285" s="109"/>
      <c r="AV285" s="109"/>
      <c r="AW285" s="109"/>
      <c r="AX285" s="109"/>
      <c r="AY285" s="109"/>
      <c r="AZ285" s="109"/>
      <c r="BA285" s="109"/>
      <c r="BB285" s="109"/>
      <c r="BC285" s="109"/>
      <c r="BD285" s="109"/>
      <c r="BE285" s="109"/>
      <c r="BF285" s="109"/>
      <c r="BG285" s="109"/>
      <c r="BH285" s="109"/>
      <c r="BI285" s="109"/>
      <c r="BJ285" s="109"/>
      <c r="BK285" s="109"/>
      <c r="BL285" s="109"/>
      <c r="BM285" s="109"/>
      <c r="BN285" s="109"/>
      <c r="BO285" s="109"/>
      <c r="BP285" s="109"/>
      <c r="BQ285" s="109"/>
      <c r="BR285" s="109"/>
      <c r="BS285" s="109"/>
      <c r="BT285" s="109"/>
      <c r="BU285" s="109"/>
      <c r="BV285" s="109"/>
      <c r="BW285" s="109"/>
      <c r="BX285" s="109"/>
      <c r="BY285" s="109"/>
      <c r="BZ285" s="109"/>
      <c r="CA285" s="109"/>
      <c r="CB285" s="109"/>
      <c r="CC285" s="109"/>
      <c r="CD285" s="109"/>
      <c r="CE285" s="109"/>
      <c r="CF285" s="109"/>
      <c r="CG285" s="109"/>
      <c r="CH285" s="109"/>
      <c r="CI285" s="109"/>
      <c r="CJ285" s="109"/>
      <c r="CK285" s="109"/>
      <c r="CL285" s="109"/>
      <c r="CM285" s="109"/>
      <c r="CN285" s="109"/>
      <c r="CO285" s="109"/>
      <c r="CP285" s="109"/>
      <c r="CQ285" s="109"/>
      <c r="CR285" s="109"/>
      <c r="CS285" s="109"/>
      <c r="CT285" s="109"/>
      <c r="CU285" s="109"/>
      <c r="CV285" s="109"/>
      <c r="CW285" s="109"/>
      <c r="CX285" s="109"/>
      <c r="CY285" s="109"/>
      <c r="CZ285" s="109"/>
      <c r="DA285" s="109"/>
      <c r="DB285" s="109"/>
      <c r="DC285" s="109"/>
      <c r="DD285" s="109"/>
      <c r="DE285" s="109"/>
      <c r="DF285" s="109"/>
      <c r="DG285" s="109"/>
      <c r="DH285" s="109"/>
      <c r="DI285" s="109"/>
      <c r="DJ285" s="109"/>
      <c r="DK285" s="109"/>
      <c r="DL285" s="109"/>
      <c r="DM285" s="109"/>
      <c r="DN285" s="109"/>
      <c r="DO285" s="109"/>
      <c r="DP285" s="109"/>
      <c r="DQ285" s="109"/>
      <c r="DR285" s="109"/>
      <c r="DS285" s="109"/>
      <c r="DT285" s="109"/>
      <c r="DU285" s="109"/>
      <c r="DV285" s="109"/>
      <c r="DW285" s="109"/>
      <c r="DX285" s="109"/>
      <c r="DY285" s="109"/>
      <c r="DZ285" s="109"/>
      <c r="EA285" s="109"/>
      <c r="EB285" s="109"/>
      <c r="EC285" s="109"/>
      <c r="ED285" s="109"/>
      <c r="EE285" s="109"/>
      <c r="EF285" s="109"/>
      <c r="EG285" s="109"/>
      <c r="EH285" s="109"/>
      <c r="EI285" s="109"/>
      <c r="EJ285" s="109"/>
      <c r="EK285" s="109"/>
      <c r="EL285" s="109"/>
      <c r="EM285" s="109"/>
      <c r="EN285" s="109"/>
      <c r="EO285" s="109"/>
      <c r="EP285" s="109"/>
      <c r="EQ285" s="109"/>
      <c r="ER285" s="109"/>
      <c r="ES285" s="109"/>
      <c r="ET285" s="109"/>
      <c r="EU285" s="109"/>
      <c r="EV285" s="109"/>
      <c r="EW285" s="109"/>
      <c r="EX285" s="109"/>
      <c r="EY285" s="109"/>
      <c r="EZ285" s="109"/>
      <c r="FA285" s="109"/>
      <c r="FB285" s="109"/>
    </row>
    <row r="286" spans="2:158" s="230" customFormat="1" x14ac:dyDescent="0.2">
      <c r="B286" s="231"/>
      <c r="J286" s="109"/>
      <c r="K286" s="109"/>
      <c r="L286" s="109"/>
      <c r="M286" s="109"/>
      <c r="N286" s="109"/>
      <c r="O286" s="109"/>
      <c r="P286" s="109"/>
      <c r="Q286" s="109"/>
      <c r="R286" s="109"/>
      <c r="S286" s="109"/>
      <c r="T286" s="109"/>
      <c r="U286" s="109"/>
      <c r="V286" s="109"/>
      <c r="W286" s="109"/>
      <c r="X286" s="109"/>
      <c r="Y286" s="109"/>
      <c r="Z286" s="109"/>
      <c r="AA286" s="109"/>
      <c r="AB286" s="109"/>
      <c r="AC286" s="109"/>
      <c r="AD286" s="109"/>
      <c r="AE286" s="109"/>
      <c r="AF286" s="109"/>
      <c r="AG286" s="109"/>
      <c r="AH286" s="109"/>
      <c r="AI286" s="109"/>
      <c r="AJ286" s="109"/>
      <c r="AK286" s="109"/>
      <c r="AL286" s="109"/>
      <c r="AM286" s="109"/>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09"/>
      <c r="BQ286" s="109"/>
      <c r="BR286" s="109"/>
      <c r="BS286" s="109"/>
      <c r="BT286" s="109"/>
      <c r="BU286" s="109"/>
      <c r="BV286" s="109"/>
      <c r="BW286" s="109"/>
      <c r="BX286" s="109"/>
      <c r="BY286" s="109"/>
      <c r="BZ286" s="109"/>
      <c r="CA286" s="109"/>
      <c r="CB286" s="109"/>
      <c r="CC286" s="109"/>
      <c r="CD286" s="109"/>
      <c r="CE286" s="109"/>
      <c r="CF286" s="109"/>
      <c r="CG286" s="109"/>
      <c r="CH286" s="109"/>
      <c r="CI286" s="109"/>
      <c r="CJ286" s="109"/>
      <c r="CK286" s="109"/>
      <c r="CL286" s="109"/>
      <c r="CM286" s="109"/>
      <c r="CN286" s="109"/>
      <c r="CO286" s="109"/>
      <c r="CP286" s="109"/>
      <c r="CQ286" s="109"/>
      <c r="CR286" s="109"/>
      <c r="CS286" s="109"/>
      <c r="CT286" s="109"/>
      <c r="CU286" s="109"/>
      <c r="CV286" s="109"/>
      <c r="CW286" s="109"/>
      <c r="CX286" s="109"/>
      <c r="CY286" s="109"/>
      <c r="CZ286" s="109"/>
      <c r="DA286" s="109"/>
      <c r="DB286" s="109"/>
      <c r="DC286" s="109"/>
      <c r="DD286" s="109"/>
      <c r="DE286" s="109"/>
      <c r="DF286" s="109"/>
      <c r="DG286" s="109"/>
      <c r="DH286" s="109"/>
      <c r="DI286" s="109"/>
      <c r="DJ286" s="109"/>
      <c r="DK286" s="109"/>
      <c r="DL286" s="109"/>
      <c r="DM286" s="109"/>
      <c r="DN286" s="109"/>
      <c r="DO286" s="109"/>
      <c r="DP286" s="109"/>
      <c r="DQ286" s="109"/>
      <c r="DR286" s="109"/>
      <c r="DS286" s="109"/>
      <c r="DT286" s="109"/>
      <c r="DU286" s="109"/>
      <c r="DV286" s="109"/>
      <c r="DW286" s="109"/>
      <c r="DX286" s="109"/>
      <c r="DY286" s="109"/>
      <c r="DZ286" s="109"/>
      <c r="EA286" s="109"/>
      <c r="EB286" s="109"/>
      <c r="EC286" s="109"/>
      <c r="ED286" s="109"/>
      <c r="EE286" s="109"/>
      <c r="EF286" s="109"/>
      <c r="EG286" s="109"/>
      <c r="EH286" s="109"/>
      <c r="EI286" s="109"/>
      <c r="EJ286" s="109"/>
      <c r="EK286" s="109"/>
      <c r="EL286" s="109"/>
      <c r="EM286" s="109"/>
      <c r="EN286" s="109"/>
      <c r="EO286" s="109"/>
      <c r="EP286" s="109"/>
      <c r="EQ286" s="109"/>
      <c r="ER286" s="109"/>
      <c r="ES286" s="109"/>
      <c r="ET286" s="109"/>
      <c r="EU286" s="109"/>
      <c r="EV286" s="109"/>
      <c r="EW286" s="109"/>
      <c r="EX286" s="109"/>
      <c r="EY286" s="109"/>
      <c r="EZ286" s="109"/>
      <c r="FA286" s="109"/>
      <c r="FB286" s="109"/>
    </row>
    <row r="287" spans="2:158" s="230" customFormat="1" x14ac:dyDescent="0.2">
      <c r="B287" s="231"/>
      <c r="J287" s="109"/>
      <c r="K287" s="109"/>
      <c r="L287" s="109"/>
      <c r="M287" s="109"/>
      <c r="N287" s="109"/>
      <c r="O287" s="109"/>
      <c r="P287" s="109"/>
      <c r="Q287" s="109"/>
      <c r="R287" s="109"/>
      <c r="S287" s="109"/>
      <c r="T287" s="109"/>
      <c r="U287" s="109"/>
      <c r="V287" s="109"/>
      <c r="W287" s="109"/>
      <c r="X287" s="109"/>
      <c r="Y287" s="109"/>
      <c r="Z287" s="109"/>
      <c r="AA287" s="109"/>
      <c r="AB287" s="109"/>
      <c r="AC287" s="109"/>
      <c r="AD287" s="109"/>
      <c r="AE287" s="109"/>
      <c r="AF287" s="109"/>
      <c r="AG287" s="109"/>
      <c r="AH287" s="109"/>
      <c r="AI287" s="109"/>
      <c r="AJ287" s="109"/>
      <c r="AK287" s="109"/>
      <c r="AL287" s="109"/>
      <c r="AM287" s="109"/>
      <c r="AN287" s="109"/>
      <c r="AO287" s="109"/>
      <c r="AP287" s="109"/>
      <c r="AQ287" s="109"/>
      <c r="AR287" s="109"/>
      <c r="AS287" s="109"/>
      <c r="AT287" s="109"/>
      <c r="AU287" s="109"/>
      <c r="AV287" s="109"/>
      <c r="AW287" s="109"/>
      <c r="AX287" s="109"/>
      <c r="AY287" s="109"/>
      <c r="AZ287" s="109"/>
      <c r="BA287" s="109"/>
      <c r="BB287" s="109"/>
      <c r="BC287" s="109"/>
      <c r="BD287" s="109"/>
      <c r="BE287" s="109"/>
      <c r="BF287" s="109"/>
      <c r="BG287" s="109"/>
      <c r="BH287" s="109"/>
      <c r="BI287" s="109"/>
      <c r="BJ287" s="109"/>
      <c r="BK287" s="109"/>
      <c r="BL287" s="109"/>
      <c r="BM287" s="109"/>
      <c r="BN287" s="109"/>
      <c r="BO287" s="109"/>
      <c r="BP287" s="109"/>
      <c r="BQ287" s="109"/>
      <c r="BR287" s="109"/>
      <c r="BS287" s="109"/>
      <c r="BT287" s="109"/>
      <c r="BU287" s="109"/>
      <c r="BV287" s="109"/>
      <c r="BW287" s="109"/>
      <c r="BX287" s="109"/>
      <c r="BY287" s="109"/>
      <c r="BZ287" s="109"/>
      <c r="CA287" s="109"/>
      <c r="CB287" s="109"/>
      <c r="CC287" s="109"/>
      <c r="CD287" s="109"/>
      <c r="CE287" s="109"/>
      <c r="CF287" s="109"/>
      <c r="CG287" s="109"/>
      <c r="CH287" s="109"/>
      <c r="CI287" s="109"/>
      <c r="CJ287" s="109"/>
      <c r="CK287" s="109"/>
      <c r="CL287" s="109"/>
      <c r="CM287" s="109"/>
      <c r="CN287" s="109"/>
      <c r="CO287" s="109"/>
      <c r="CP287" s="109"/>
      <c r="CQ287" s="109"/>
      <c r="CR287" s="109"/>
      <c r="CS287" s="109"/>
      <c r="CT287" s="109"/>
      <c r="CU287" s="109"/>
      <c r="CV287" s="109"/>
      <c r="CW287" s="109"/>
      <c r="CX287" s="109"/>
      <c r="CY287" s="109"/>
      <c r="CZ287" s="109"/>
      <c r="DA287" s="109"/>
      <c r="DB287" s="109"/>
      <c r="DC287" s="109"/>
      <c r="DD287" s="109"/>
      <c r="DE287" s="109"/>
      <c r="DF287" s="109"/>
      <c r="DG287" s="109"/>
      <c r="DH287" s="109"/>
      <c r="DI287" s="109"/>
      <c r="DJ287" s="109"/>
      <c r="DK287" s="109"/>
      <c r="DL287" s="109"/>
      <c r="DM287" s="109"/>
      <c r="DN287" s="109"/>
      <c r="DO287" s="109"/>
      <c r="DP287" s="109"/>
      <c r="DQ287" s="109"/>
      <c r="DR287" s="109"/>
      <c r="DS287" s="109"/>
      <c r="DT287" s="109"/>
      <c r="DU287" s="109"/>
      <c r="DV287" s="109"/>
      <c r="DW287" s="109"/>
      <c r="DX287" s="109"/>
      <c r="DY287" s="109"/>
      <c r="DZ287" s="109"/>
      <c r="EA287" s="109"/>
      <c r="EB287" s="109"/>
      <c r="EC287" s="109"/>
      <c r="ED287" s="109"/>
      <c r="EE287" s="109"/>
      <c r="EF287" s="109"/>
      <c r="EG287" s="109"/>
      <c r="EH287" s="109"/>
      <c r="EI287" s="109"/>
      <c r="EJ287" s="109"/>
      <c r="EK287" s="109"/>
      <c r="EL287" s="109"/>
      <c r="EM287" s="109"/>
      <c r="EN287" s="109"/>
      <c r="EO287" s="109"/>
      <c r="EP287" s="109"/>
      <c r="EQ287" s="109"/>
      <c r="ER287" s="109"/>
      <c r="ES287" s="109"/>
      <c r="ET287" s="109"/>
      <c r="EU287" s="109"/>
      <c r="EV287" s="109"/>
      <c r="EW287" s="109"/>
      <c r="EX287" s="109"/>
      <c r="EY287" s="109"/>
      <c r="EZ287" s="109"/>
      <c r="FA287" s="109"/>
      <c r="FB287" s="109"/>
    </row>
    <row r="288" spans="2:158" s="230" customFormat="1" x14ac:dyDescent="0.2">
      <c r="B288" s="231"/>
      <c r="J288" s="109"/>
      <c r="K288" s="109"/>
      <c r="L288" s="109"/>
      <c r="M288" s="109"/>
      <c r="N288" s="109"/>
      <c r="O288" s="109"/>
      <c r="P288" s="109"/>
      <c r="Q288" s="109"/>
      <c r="R288" s="109"/>
      <c r="S288" s="109"/>
      <c r="T288" s="109"/>
      <c r="U288" s="109"/>
      <c r="V288" s="109"/>
      <c r="W288" s="109"/>
      <c r="X288" s="109"/>
      <c r="Y288" s="109"/>
      <c r="Z288" s="109"/>
      <c r="AA288" s="109"/>
      <c r="AB288" s="109"/>
      <c r="AC288" s="109"/>
      <c r="AD288" s="109"/>
      <c r="AE288" s="109"/>
      <c r="AF288" s="109"/>
      <c r="AG288" s="109"/>
      <c r="AH288" s="109"/>
      <c r="AI288" s="109"/>
      <c r="AJ288" s="109"/>
      <c r="AK288" s="109"/>
      <c r="AL288" s="109"/>
      <c r="AM288" s="109"/>
      <c r="AN288" s="109"/>
      <c r="AO288" s="109"/>
      <c r="AP288" s="109"/>
      <c r="AQ288" s="109"/>
      <c r="AR288" s="109"/>
      <c r="AS288" s="109"/>
      <c r="AT288" s="109"/>
      <c r="AU288" s="109"/>
      <c r="AV288" s="109"/>
      <c r="AW288" s="109"/>
      <c r="AX288" s="109"/>
      <c r="AY288" s="109"/>
      <c r="AZ288" s="109"/>
      <c r="BA288" s="109"/>
      <c r="BB288" s="109"/>
      <c r="BC288" s="109"/>
      <c r="BD288" s="109"/>
      <c r="BE288" s="109"/>
      <c r="BF288" s="109"/>
      <c r="BG288" s="109"/>
      <c r="BH288" s="109"/>
      <c r="BI288" s="109"/>
      <c r="BJ288" s="109"/>
      <c r="BK288" s="109"/>
      <c r="BL288" s="109"/>
      <c r="BM288" s="109"/>
      <c r="BN288" s="109"/>
      <c r="BO288" s="109"/>
      <c r="BP288" s="109"/>
      <c r="BQ288" s="109"/>
      <c r="BR288" s="109"/>
      <c r="BS288" s="109"/>
      <c r="BT288" s="109"/>
      <c r="BU288" s="109"/>
      <c r="BV288" s="109"/>
      <c r="BW288" s="109"/>
      <c r="BX288" s="109"/>
      <c r="BY288" s="109"/>
      <c r="BZ288" s="109"/>
      <c r="CA288" s="109"/>
      <c r="CB288" s="109"/>
      <c r="CC288" s="109"/>
      <c r="CD288" s="109"/>
      <c r="CE288" s="109"/>
      <c r="CF288" s="109"/>
      <c r="CG288" s="109"/>
      <c r="CH288" s="109"/>
      <c r="CI288" s="109"/>
      <c r="CJ288" s="109"/>
      <c r="CK288" s="109"/>
      <c r="CL288" s="109"/>
      <c r="CM288" s="109"/>
      <c r="CN288" s="109"/>
      <c r="CO288" s="109"/>
      <c r="CP288" s="109"/>
      <c r="CQ288" s="109"/>
      <c r="CR288" s="109"/>
      <c r="CS288" s="109"/>
      <c r="CT288" s="109"/>
      <c r="CU288" s="109"/>
      <c r="CV288" s="109"/>
      <c r="CW288" s="109"/>
      <c r="CX288" s="109"/>
      <c r="CY288" s="109"/>
      <c r="CZ288" s="109"/>
      <c r="DA288" s="109"/>
      <c r="DB288" s="109"/>
      <c r="DC288" s="109"/>
      <c r="DD288" s="109"/>
      <c r="DE288" s="109"/>
      <c r="DF288" s="109"/>
      <c r="DG288" s="109"/>
      <c r="DH288" s="109"/>
      <c r="DI288" s="109"/>
      <c r="DJ288" s="109"/>
      <c r="DK288" s="109"/>
      <c r="DL288" s="109"/>
      <c r="DM288" s="109"/>
      <c r="DN288" s="109"/>
      <c r="DO288" s="109"/>
      <c r="DP288" s="109"/>
      <c r="DQ288" s="109"/>
      <c r="DR288" s="109"/>
      <c r="DS288" s="109"/>
      <c r="DT288" s="109"/>
      <c r="DU288" s="109"/>
      <c r="DV288" s="109"/>
      <c r="DW288" s="109"/>
      <c r="DX288" s="109"/>
      <c r="DY288" s="109"/>
      <c r="DZ288" s="109"/>
      <c r="EA288" s="109"/>
      <c r="EB288" s="109"/>
      <c r="EC288" s="109"/>
      <c r="ED288" s="109"/>
      <c r="EE288" s="109"/>
      <c r="EF288" s="109"/>
      <c r="EG288" s="109"/>
      <c r="EH288" s="109"/>
      <c r="EI288" s="109"/>
      <c r="EJ288" s="109"/>
      <c r="EK288" s="109"/>
      <c r="EL288" s="109"/>
      <c r="EM288" s="109"/>
      <c r="EN288" s="109"/>
      <c r="EO288" s="109"/>
      <c r="EP288" s="109"/>
      <c r="EQ288" s="109"/>
      <c r="ER288" s="109"/>
      <c r="ES288" s="109"/>
      <c r="ET288" s="109"/>
      <c r="EU288" s="109"/>
      <c r="EV288" s="109"/>
      <c r="EW288" s="109"/>
      <c r="EX288" s="109"/>
      <c r="EY288" s="109"/>
      <c r="EZ288" s="109"/>
      <c r="FA288" s="109"/>
      <c r="FB288" s="109"/>
    </row>
    <row r="289" spans="2:158" s="230" customFormat="1" x14ac:dyDescent="0.2">
      <c r="B289" s="231"/>
      <c r="J289" s="109"/>
      <c r="K289" s="109"/>
      <c r="L289" s="109"/>
      <c r="M289" s="109"/>
      <c r="N289" s="109"/>
      <c r="O289" s="109"/>
      <c r="P289" s="109"/>
      <c r="Q289" s="109"/>
      <c r="R289" s="109"/>
      <c r="S289" s="109"/>
      <c r="T289" s="109"/>
      <c r="U289" s="109"/>
      <c r="V289" s="109"/>
      <c r="W289" s="109"/>
      <c r="X289" s="109"/>
      <c r="Y289" s="109"/>
      <c r="Z289" s="109"/>
      <c r="AA289" s="109"/>
      <c r="AB289" s="109"/>
      <c r="AC289" s="109"/>
      <c r="AD289" s="109"/>
      <c r="AE289" s="109"/>
      <c r="AF289" s="109"/>
      <c r="AG289" s="109"/>
      <c r="AH289" s="109"/>
      <c r="AI289" s="109"/>
      <c r="AJ289" s="109"/>
      <c r="AK289" s="109"/>
      <c r="AL289" s="109"/>
      <c r="AM289" s="109"/>
      <c r="AN289" s="109"/>
      <c r="AO289" s="109"/>
      <c r="AP289" s="109"/>
      <c r="AQ289" s="109"/>
      <c r="AR289" s="109"/>
      <c r="AS289" s="109"/>
      <c r="AT289" s="109"/>
      <c r="AU289" s="109"/>
      <c r="AV289" s="109"/>
      <c r="AW289" s="109"/>
      <c r="AX289" s="109"/>
      <c r="AY289" s="109"/>
      <c r="AZ289" s="109"/>
      <c r="BA289" s="109"/>
      <c r="BB289" s="109"/>
      <c r="BC289" s="109"/>
      <c r="BD289" s="109"/>
      <c r="BE289" s="109"/>
      <c r="BF289" s="109"/>
      <c r="BG289" s="109"/>
      <c r="BH289" s="109"/>
      <c r="BI289" s="109"/>
      <c r="BJ289" s="109"/>
      <c r="BK289" s="109"/>
      <c r="BL289" s="109"/>
      <c r="BM289" s="109"/>
      <c r="BN289" s="109"/>
      <c r="BO289" s="109"/>
      <c r="BP289" s="109"/>
      <c r="BQ289" s="109"/>
      <c r="BR289" s="109"/>
      <c r="BS289" s="109"/>
      <c r="BT289" s="109"/>
      <c r="BU289" s="109"/>
      <c r="BV289" s="109"/>
      <c r="BW289" s="109"/>
      <c r="BX289" s="109"/>
      <c r="BY289" s="109"/>
      <c r="BZ289" s="109"/>
      <c r="CA289" s="109"/>
      <c r="CB289" s="109"/>
      <c r="CC289" s="109"/>
      <c r="CD289" s="109"/>
      <c r="CE289" s="109"/>
      <c r="CF289" s="109"/>
      <c r="CG289" s="109"/>
      <c r="CH289" s="109"/>
      <c r="CI289" s="109"/>
      <c r="CJ289" s="109"/>
      <c r="CK289" s="109"/>
      <c r="CL289" s="109"/>
      <c r="CM289" s="109"/>
      <c r="CN289" s="109"/>
      <c r="CO289" s="109"/>
      <c r="CP289" s="109"/>
      <c r="CQ289" s="109"/>
      <c r="CR289" s="109"/>
      <c r="CS289" s="109"/>
      <c r="CT289" s="109"/>
      <c r="CU289" s="109"/>
      <c r="CV289" s="109"/>
      <c r="CW289" s="109"/>
      <c r="CX289" s="109"/>
      <c r="CY289" s="109"/>
      <c r="CZ289" s="109"/>
      <c r="DA289" s="109"/>
      <c r="DB289" s="109"/>
      <c r="DC289" s="109"/>
      <c r="DD289" s="109"/>
      <c r="DE289" s="109"/>
      <c r="DF289" s="109"/>
      <c r="DG289" s="109"/>
      <c r="DH289" s="109"/>
      <c r="DI289" s="109"/>
      <c r="DJ289" s="109"/>
      <c r="DK289" s="109"/>
      <c r="DL289" s="109"/>
      <c r="DM289" s="109"/>
      <c r="DN289" s="109"/>
      <c r="DO289" s="109"/>
      <c r="DP289" s="109"/>
      <c r="DQ289" s="109"/>
      <c r="DR289" s="109"/>
      <c r="DS289" s="109"/>
      <c r="DT289" s="109"/>
      <c r="DU289" s="109"/>
      <c r="DV289" s="109"/>
      <c r="DW289" s="109"/>
      <c r="DX289" s="109"/>
      <c r="DY289" s="109"/>
      <c r="DZ289" s="109"/>
      <c r="EA289" s="109"/>
      <c r="EB289" s="109"/>
      <c r="EC289" s="109"/>
      <c r="ED289" s="109"/>
      <c r="EE289" s="109"/>
      <c r="EF289" s="109"/>
      <c r="EG289" s="109"/>
      <c r="EH289" s="109"/>
      <c r="EI289" s="109"/>
      <c r="EJ289" s="109"/>
      <c r="EK289" s="109"/>
      <c r="EL289" s="109"/>
      <c r="EM289" s="109"/>
      <c r="EN289" s="109"/>
      <c r="EO289" s="109"/>
      <c r="EP289" s="109"/>
      <c r="EQ289" s="109"/>
      <c r="ER289" s="109"/>
      <c r="ES289" s="109"/>
      <c r="ET289" s="109"/>
      <c r="EU289" s="109"/>
      <c r="EV289" s="109"/>
      <c r="EW289" s="109"/>
      <c r="EX289" s="109"/>
      <c r="EY289" s="109"/>
      <c r="EZ289" s="109"/>
      <c r="FA289" s="109"/>
      <c r="FB289" s="109"/>
    </row>
    <row r="290" spans="2:158" s="230" customFormat="1" x14ac:dyDescent="0.2">
      <c r="B290" s="231"/>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c r="AG290" s="109"/>
      <c r="AH290" s="109"/>
      <c r="AI290" s="109"/>
      <c r="AJ290" s="109"/>
      <c r="AK290" s="109"/>
      <c r="AL290" s="109"/>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c r="BG290" s="109"/>
      <c r="BH290" s="109"/>
      <c r="BI290" s="109"/>
      <c r="BJ290" s="109"/>
      <c r="BK290" s="109"/>
      <c r="BL290" s="109"/>
      <c r="BM290" s="109"/>
      <c r="BN290" s="109"/>
      <c r="BO290" s="109"/>
      <c r="BP290" s="109"/>
      <c r="BQ290" s="109"/>
      <c r="BR290" s="109"/>
      <c r="BS290" s="109"/>
      <c r="BT290" s="109"/>
      <c r="BU290" s="109"/>
      <c r="BV290" s="109"/>
      <c r="BW290" s="109"/>
      <c r="BX290" s="109"/>
      <c r="BY290" s="109"/>
      <c r="BZ290" s="109"/>
      <c r="CA290" s="109"/>
      <c r="CB290" s="109"/>
      <c r="CC290" s="109"/>
      <c r="CD290" s="109"/>
      <c r="CE290" s="109"/>
      <c r="CF290" s="109"/>
      <c r="CG290" s="109"/>
      <c r="CH290" s="109"/>
      <c r="CI290" s="109"/>
      <c r="CJ290" s="109"/>
      <c r="CK290" s="109"/>
      <c r="CL290" s="109"/>
      <c r="CM290" s="109"/>
      <c r="CN290" s="109"/>
      <c r="CO290" s="109"/>
      <c r="CP290" s="109"/>
      <c r="CQ290" s="109"/>
      <c r="CR290" s="109"/>
      <c r="CS290" s="109"/>
      <c r="CT290" s="109"/>
      <c r="CU290" s="109"/>
      <c r="CV290" s="109"/>
      <c r="CW290" s="109"/>
      <c r="CX290" s="109"/>
      <c r="CY290" s="109"/>
      <c r="CZ290" s="109"/>
      <c r="DA290" s="109"/>
      <c r="DB290" s="109"/>
      <c r="DC290" s="109"/>
      <c r="DD290" s="109"/>
      <c r="DE290" s="109"/>
      <c r="DF290" s="109"/>
      <c r="DG290" s="109"/>
      <c r="DH290" s="109"/>
      <c r="DI290" s="109"/>
      <c r="DJ290" s="109"/>
      <c r="DK290" s="109"/>
      <c r="DL290" s="109"/>
      <c r="DM290" s="109"/>
      <c r="DN290" s="109"/>
      <c r="DO290" s="109"/>
      <c r="DP290" s="109"/>
      <c r="DQ290" s="109"/>
      <c r="DR290" s="109"/>
      <c r="DS290" s="109"/>
      <c r="DT290" s="109"/>
      <c r="DU290" s="109"/>
      <c r="DV290" s="109"/>
      <c r="DW290" s="109"/>
      <c r="DX290" s="109"/>
      <c r="DY290" s="109"/>
      <c r="DZ290" s="109"/>
      <c r="EA290" s="109"/>
      <c r="EB290" s="109"/>
      <c r="EC290" s="109"/>
      <c r="ED290" s="109"/>
      <c r="EE290" s="109"/>
      <c r="EF290" s="109"/>
      <c r="EG290" s="109"/>
      <c r="EH290" s="109"/>
      <c r="EI290" s="109"/>
      <c r="EJ290" s="109"/>
      <c r="EK290" s="109"/>
      <c r="EL290" s="109"/>
      <c r="EM290" s="109"/>
      <c r="EN290" s="109"/>
      <c r="EO290" s="109"/>
      <c r="EP290" s="109"/>
      <c r="EQ290" s="109"/>
      <c r="ER290" s="109"/>
      <c r="ES290" s="109"/>
      <c r="ET290" s="109"/>
      <c r="EU290" s="109"/>
      <c r="EV290" s="109"/>
      <c r="EW290" s="109"/>
      <c r="EX290" s="109"/>
      <c r="EY290" s="109"/>
      <c r="EZ290" s="109"/>
      <c r="FA290" s="109"/>
      <c r="FB290" s="109"/>
    </row>
    <row r="291" spans="2:158" s="230" customFormat="1" x14ac:dyDescent="0.2">
      <c r="B291" s="231"/>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09"/>
      <c r="AL291" s="109"/>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109"/>
      <c r="BS291" s="109"/>
      <c r="BT291" s="109"/>
      <c r="BU291" s="109"/>
      <c r="BV291" s="109"/>
      <c r="BW291" s="109"/>
      <c r="BX291" s="109"/>
      <c r="BY291" s="109"/>
      <c r="BZ291" s="109"/>
      <c r="CA291" s="109"/>
      <c r="CB291" s="109"/>
      <c r="CC291" s="109"/>
      <c r="CD291" s="109"/>
      <c r="CE291" s="109"/>
      <c r="CF291" s="109"/>
      <c r="CG291" s="109"/>
      <c r="CH291" s="109"/>
      <c r="CI291" s="109"/>
      <c r="CJ291" s="109"/>
      <c r="CK291" s="109"/>
      <c r="CL291" s="109"/>
      <c r="CM291" s="109"/>
      <c r="CN291" s="109"/>
      <c r="CO291" s="109"/>
      <c r="CP291" s="109"/>
      <c r="CQ291" s="109"/>
      <c r="CR291" s="109"/>
      <c r="CS291" s="109"/>
      <c r="CT291" s="109"/>
      <c r="CU291" s="109"/>
      <c r="CV291" s="109"/>
      <c r="CW291" s="109"/>
      <c r="CX291" s="109"/>
      <c r="CY291" s="109"/>
      <c r="CZ291" s="109"/>
      <c r="DA291" s="109"/>
      <c r="DB291" s="109"/>
      <c r="DC291" s="109"/>
      <c r="DD291" s="109"/>
      <c r="DE291" s="109"/>
      <c r="DF291" s="109"/>
      <c r="DG291" s="109"/>
      <c r="DH291" s="109"/>
      <c r="DI291" s="109"/>
      <c r="DJ291" s="109"/>
      <c r="DK291" s="109"/>
      <c r="DL291" s="109"/>
      <c r="DM291" s="109"/>
      <c r="DN291" s="109"/>
      <c r="DO291" s="109"/>
      <c r="DP291" s="109"/>
      <c r="DQ291" s="109"/>
      <c r="DR291" s="109"/>
      <c r="DS291" s="109"/>
      <c r="DT291" s="109"/>
      <c r="DU291" s="109"/>
      <c r="DV291" s="109"/>
      <c r="DW291" s="109"/>
      <c r="DX291" s="109"/>
      <c r="DY291" s="109"/>
      <c r="DZ291" s="109"/>
      <c r="EA291" s="109"/>
      <c r="EB291" s="109"/>
      <c r="EC291" s="109"/>
      <c r="ED291" s="109"/>
      <c r="EE291" s="109"/>
      <c r="EF291" s="109"/>
      <c r="EG291" s="109"/>
      <c r="EH291" s="109"/>
      <c r="EI291" s="109"/>
      <c r="EJ291" s="109"/>
      <c r="EK291" s="109"/>
      <c r="EL291" s="109"/>
      <c r="EM291" s="109"/>
      <c r="EN291" s="109"/>
      <c r="EO291" s="109"/>
      <c r="EP291" s="109"/>
      <c r="EQ291" s="109"/>
      <c r="ER291" s="109"/>
      <c r="ES291" s="109"/>
      <c r="ET291" s="109"/>
      <c r="EU291" s="109"/>
      <c r="EV291" s="109"/>
      <c r="EW291" s="109"/>
      <c r="EX291" s="109"/>
      <c r="EY291" s="109"/>
      <c r="EZ291" s="109"/>
      <c r="FA291" s="109"/>
      <c r="FB291" s="109"/>
    </row>
    <row r="292" spans="2:158" s="230" customFormat="1" x14ac:dyDescent="0.2">
      <c r="B292" s="231"/>
      <c r="J292" s="109"/>
      <c r="K292" s="109"/>
      <c r="L292" s="109"/>
      <c r="M292" s="109"/>
      <c r="N292" s="109"/>
      <c r="O292" s="109"/>
      <c r="P292" s="109"/>
      <c r="Q292" s="109"/>
      <c r="R292" s="109"/>
      <c r="S292" s="109"/>
      <c r="T292" s="109"/>
      <c r="U292" s="109"/>
      <c r="V292" s="109"/>
      <c r="W292" s="109"/>
      <c r="X292" s="109"/>
      <c r="Y292" s="109"/>
      <c r="Z292" s="109"/>
      <c r="AA292" s="109"/>
      <c r="AB292" s="109"/>
      <c r="AC292" s="109"/>
      <c r="AD292" s="109"/>
      <c r="AE292" s="109"/>
      <c r="AF292" s="109"/>
      <c r="AG292" s="109"/>
      <c r="AH292" s="109"/>
      <c r="AI292" s="109"/>
      <c r="AJ292" s="109"/>
      <c r="AK292" s="109"/>
      <c r="AL292" s="109"/>
      <c r="AM292" s="109"/>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09"/>
      <c r="BQ292" s="109"/>
      <c r="BR292" s="109"/>
      <c r="BS292" s="109"/>
      <c r="BT292" s="109"/>
      <c r="BU292" s="109"/>
      <c r="BV292" s="109"/>
      <c r="BW292" s="109"/>
      <c r="BX292" s="109"/>
      <c r="BY292" s="109"/>
      <c r="BZ292" s="109"/>
      <c r="CA292" s="109"/>
      <c r="CB292" s="109"/>
      <c r="CC292" s="109"/>
      <c r="CD292" s="109"/>
      <c r="CE292" s="109"/>
      <c r="CF292" s="109"/>
      <c r="CG292" s="109"/>
      <c r="CH292" s="109"/>
      <c r="CI292" s="109"/>
      <c r="CJ292" s="109"/>
      <c r="CK292" s="109"/>
      <c r="CL292" s="109"/>
      <c r="CM292" s="109"/>
      <c r="CN292" s="109"/>
      <c r="CO292" s="109"/>
      <c r="CP292" s="109"/>
      <c r="CQ292" s="109"/>
      <c r="CR292" s="109"/>
      <c r="CS292" s="109"/>
      <c r="CT292" s="109"/>
      <c r="CU292" s="109"/>
      <c r="CV292" s="109"/>
      <c r="CW292" s="109"/>
      <c r="CX292" s="109"/>
      <c r="CY292" s="109"/>
      <c r="CZ292" s="109"/>
      <c r="DA292" s="109"/>
      <c r="DB292" s="109"/>
      <c r="DC292" s="109"/>
      <c r="DD292" s="109"/>
      <c r="DE292" s="109"/>
      <c r="DF292" s="109"/>
      <c r="DG292" s="109"/>
      <c r="DH292" s="109"/>
      <c r="DI292" s="109"/>
      <c r="DJ292" s="109"/>
      <c r="DK292" s="109"/>
      <c r="DL292" s="109"/>
      <c r="DM292" s="109"/>
      <c r="DN292" s="109"/>
      <c r="DO292" s="109"/>
      <c r="DP292" s="109"/>
      <c r="DQ292" s="109"/>
      <c r="DR292" s="109"/>
      <c r="DS292" s="109"/>
      <c r="DT292" s="109"/>
      <c r="DU292" s="109"/>
      <c r="DV292" s="109"/>
      <c r="DW292" s="109"/>
      <c r="DX292" s="109"/>
      <c r="DY292" s="109"/>
      <c r="DZ292" s="109"/>
      <c r="EA292" s="109"/>
      <c r="EB292" s="109"/>
      <c r="EC292" s="109"/>
      <c r="ED292" s="109"/>
      <c r="EE292" s="109"/>
      <c r="EF292" s="109"/>
      <c r="EG292" s="109"/>
      <c r="EH292" s="109"/>
      <c r="EI292" s="109"/>
      <c r="EJ292" s="109"/>
      <c r="EK292" s="109"/>
      <c r="EL292" s="109"/>
      <c r="EM292" s="109"/>
      <c r="EN292" s="109"/>
      <c r="EO292" s="109"/>
      <c r="EP292" s="109"/>
      <c r="EQ292" s="109"/>
      <c r="ER292" s="109"/>
      <c r="ES292" s="109"/>
      <c r="ET292" s="109"/>
      <c r="EU292" s="109"/>
      <c r="EV292" s="109"/>
      <c r="EW292" s="109"/>
      <c r="EX292" s="109"/>
      <c r="EY292" s="109"/>
      <c r="EZ292" s="109"/>
      <c r="FA292" s="109"/>
      <c r="FB292" s="109"/>
    </row>
    <row r="293" spans="2:158" s="230" customFormat="1" x14ac:dyDescent="0.2">
      <c r="B293" s="231"/>
      <c r="J293" s="109"/>
      <c r="K293" s="109"/>
      <c r="L293" s="109"/>
      <c r="M293" s="109"/>
      <c r="N293" s="109"/>
      <c r="O293" s="109"/>
      <c r="P293" s="109"/>
      <c r="Q293" s="109"/>
      <c r="R293" s="109"/>
      <c r="S293" s="109"/>
      <c r="T293" s="109"/>
      <c r="U293" s="109"/>
      <c r="V293" s="109"/>
      <c r="W293" s="109"/>
      <c r="X293" s="109"/>
      <c r="Y293" s="109"/>
      <c r="Z293" s="109"/>
      <c r="AA293" s="109"/>
      <c r="AB293" s="109"/>
      <c r="AC293" s="109"/>
      <c r="AD293" s="109"/>
      <c r="AE293" s="109"/>
      <c r="AF293" s="109"/>
      <c r="AG293" s="109"/>
      <c r="AH293" s="109"/>
      <c r="AI293" s="109"/>
      <c r="AJ293" s="109"/>
      <c r="AK293" s="109"/>
      <c r="AL293" s="109"/>
      <c r="AM293" s="109"/>
      <c r="AN293" s="109"/>
      <c r="AO293" s="109"/>
      <c r="AP293" s="109"/>
      <c r="AQ293" s="109"/>
      <c r="AR293" s="109"/>
      <c r="AS293" s="109"/>
      <c r="AT293" s="109"/>
      <c r="AU293" s="109"/>
      <c r="AV293" s="109"/>
      <c r="AW293" s="109"/>
      <c r="AX293" s="109"/>
      <c r="AY293" s="109"/>
      <c r="AZ293" s="109"/>
      <c r="BA293" s="109"/>
      <c r="BB293" s="109"/>
      <c r="BC293" s="109"/>
      <c r="BD293" s="109"/>
      <c r="BE293" s="109"/>
      <c r="BF293" s="109"/>
      <c r="BG293" s="109"/>
      <c r="BH293" s="109"/>
      <c r="BI293" s="109"/>
      <c r="BJ293" s="109"/>
      <c r="BK293" s="109"/>
      <c r="BL293" s="109"/>
      <c r="BM293" s="109"/>
      <c r="BN293" s="109"/>
      <c r="BO293" s="109"/>
      <c r="BP293" s="109"/>
      <c r="BQ293" s="109"/>
      <c r="BR293" s="109"/>
      <c r="BS293" s="109"/>
      <c r="BT293" s="109"/>
      <c r="BU293" s="109"/>
      <c r="BV293" s="109"/>
      <c r="BW293" s="109"/>
      <c r="BX293" s="109"/>
      <c r="BY293" s="109"/>
      <c r="BZ293" s="109"/>
      <c r="CA293" s="109"/>
      <c r="CB293" s="109"/>
      <c r="CC293" s="109"/>
      <c r="CD293" s="109"/>
      <c r="CE293" s="109"/>
      <c r="CF293" s="109"/>
      <c r="CG293" s="109"/>
      <c r="CH293" s="109"/>
      <c r="CI293" s="109"/>
      <c r="CJ293" s="109"/>
      <c r="CK293" s="109"/>
      <c r="CL293" s="109"/>
      <c r="CM293" s="109"/>
      <c r="CN293" s="109"/>
      <c r="CO293" s="109"/>
      <c r="CP293" s="109"/>
      <c r="CQ293" s="109"/>
      <c r="CR293" s="109"/>
      <c r="CS293" s="109"/>
      <c r="CT293" s="109"/>
      <c r="CU293" s="109"/>
      <c r="CV293" s="109"/>
      <c r="CW293" s="109"/>
      <c r="CX293" s="109"/>
      <c r="CY293" s="109"/>
      <c r="CZ293" s="109"/>
      <c r="DA293" s="109"/>
      <c r="DB293" s="109"/>
      <c r="DC293" s="109"/>
      <c r="DD293" s="109"/>
      <c r="DE293" s="109"/>
      <c r="DF293" s="109"/>
      <c r="DG293" s="109"/>
      <c r="DH293" s="109"/>
      <c r="DI293" s="109"/>
      <c r="DJ293" s="109"/>
      <c r="DK293" s="109"/>
      <c r="DL293" s="109"/>
      <c r="DM293" s="109"/>
      <c r="DN293" s="109"/>
      <c r="DO293" s="109"/>
      <c r="DP293" s="109"/>
      <c r="DQ293" s="109"/>
      <c r="DR293" s="109"/>
      <c r="DS293" s="109"/>
      <c r="DT293" s="109"/>
      <c r="DU293" s="109"/>
      <c r="DV293" s="109"/>
      <c r="DW293" s="109"/>
      <c r="DX293" s="109"/>
      <c r="DY293" s="109"/>
      <c r="DZ293" s="109"/>
      <c r="EA293" s="109"/>
      <c r="EB293" s="109"/>
      <c r="EC293" s="109"/>
      <c r="ED293" s="109"/>
      <c r="EE293" s="109"/>
      <c r="EF293" s="109"/>
      <c r="EG293" s="109"/>
      <c r="EH293" s="109"/>
      <c r="EI293" s="109"/>
      <c r="EJ293" s="109"/>
      <c r="EK293" s="109"/>
      <c r="EL293" s="109"/>
      <c r="EM293" s="109"/>
      <c r="EN293" s="109"/>
      <c r="EO293" s="109"/>
      <c r="EP293" s="109"/>
      <c r="EQ293" s="109"/>
      <c r="ER293" s="109"/>
      <c r="ES293" s="109"/>
      <c r="ET293" s="109"/>
      <c r="EU293" s="109"/>
      <c r="EV293" s="109"/>
      <c r="EW293" s="109"/>
      <c r="EX293" s="109"/>
      <c r="EY293" s="109"/>
      <c r="EZ293" s="109"/>
      <c r="FA293" s="109"/>
      <c r="FB293" s="109"/>
    </row>
    <row r="294" spans="2:158" s="230" customFormat="1" x14ac:dyDescent="0.2">
      <c r="B294" s="231"/>
      <c r="J294" s="109"/>
      <c r="K294" s="109"/>
      <c r="L294" s="109"/>
      <c r="M294" s="109"/>
      <c r="N294" s="109"/>
      <c r="O294" s="109"/>
      <c r="P294" s="109"/>
      <c r="Q294" s="109"/>
      <c r="R294" s="109"/>
      <c r="S294" s="109"/>
      <c r="T294" s="109"/>
      <c r="U294" s="109"/>
      <c r="V294" s="109"/>
      <c r="W294" s="109"/>
      <c r="X294" s="109"/>
      <c r="Y294" s="109"/>
      <c r="Z294" s="109"/>
      <c r="AA294" s="109"/>
      <c r="AB294" s="109"/>
      <c r="AC294" s="109"/>
      <c r="AD294" s="109"/>
      <c r="AE294" s="109"/>
      <c r="AF294" s="109"/>
      <c r="AG294" s="109"/>
      <c r="AH294" s="109"/>
      <c r="AI294" s="109"/>
      <c r="AJ294" s="109"/>
      <c r="AK294" s="109"/>
      <c r="AL294" s="109"/>
      <c r="AM294" s="109"/>
      <c r="AN294" s="109"/>
      <c r="AO294" s="109"/>
      <c r="AP294" s="109"/>
      <c r="AQ294" s="109"/>
      <c r="AR294" s="109"/>
      <c r="AS294" s="109"/>
      <c r="AT294" s="109"/>
      <c r="AU294" s="109"/>
      <c r="AV294" s="109"/>
      <c r="AW294" s="109"/>
      <c r="AX294" s="109"/>
      <c r="AY294" s="109"/>
      <c r="AZ294" s="109"/>
      <c r="BA294" s="109"/>
      <c r="BB294" s="109"/>
      <c r="BC294" s="109"/>
      <c r="BD294" s="109"/>
      <c r="BE294" s="109"/>
      <c r="BF294" s="109"/>
      <c r="BG294" s="109"/>
      <c r="BH294" s="109"/>
      <c r="BI294" s="109"/>
      <c r="BJ294" s="109"/>
      <c r="BK294" s="109"/>
      <c r="BL294" s="109"/>
      <c r="BM294" s="109"/>
      <c r="BN294" s="109"/>
      <c r="BO294" s="109"/>
      <c r="BP294" s="109"/>
      <c r="BQ294" s="109"/>
      <c r="BR294" s="109"/>
      <c r="BS294" s="109"/>
      <c r="BT294" s="109"/>
      <c r="BU294" s="109"/>
      <c r="BV294" s="109"/>
      <c r="BW294" s="109"/>
      <c r="BX294" s="109"/>
      <c r="BY294" s="109"/>
      <c r="BZ294" s="109"/>
      <c r="CA294" s="109"/>
      <c r="CB294" s="109"/>
      <c r="CC294" s="109"/>
      <c r="CD294" s="109"/>
      <c r="CE294" s="109"/>
      <c r="CF294" s="109"/>
      <c r="CG294" s="109"/>
      <c r="CH294" s="109"/>
      <c r="CI294" s="109"/>
      <c r="CJ294" s="109"/>
      <c r="CK294" s="109"/>
      <c r="CL294" s="109"/>
      <c r="CM294" s="109"/>
      <c r="CN294" s="109"/>
      <c r="CO294" s="109"/>
      <c r="CP294" s="109"/>
      <c r="CQ294" s="109"/>
      <c r="CR294" s="109"/>
      <c r="CS294" s="109"/>
      <c r="CT294" s="109"/>
      <c r="CU294" s="109"/>
      <c r="CV294" s="109"/>
      <c r="CW294" s="109"/>
      <c r="CX294" s="109"/>
      <c r="CY294" s="109"/>
      <c r="CZ294" s="109"/>
      <c r="DA294" s="109"/>
      <c r="DB294" s="109"/>
      <c r="DC294" s="109"/>
      <c r="DD294" s="109"/>
      <c r="DE294" s="109"/>
      <c r="DF294" s="109"/>
      <c r="DG294" s="109"/>
      <c r="DH294" s="109"/>
      <c r="DI294" s="109"/>
      <c r="DJ294" s="109"/>
      <c r="DK294" s="109"/>
      <c r="DL294" s="109"/>
      <c r="DM294" s="109"/>
      <c r="DN294" s="109"/>
      <c r="DO294" s="109"/>
      <c r="DP294" s="109"/>
      <c r="DQ294" s="109"/>
      <c r="DR294" s="109"/>
      <c r="DS294" s="109"/>
      <c r="DT294" s="109"/>
      <c r="DU294" s="109"/>
      <c r="DV294" s="109"/>
      <c r="DW294" s="109"/>
      <c r="DX294" s="109"/>
      <c r="DY294" s="109"/>
      <c r="DZ294" s="109"/>
      <c r="EA294" s="109"/>
      <c r="EB294" s="109"/>
      <c r="EC294" s="109"/>
      <c r="ED294" s="109"/>
      <c r="EE294" s="109"/>
      <c r="EF294" s="109"/>
      <c r="EG294" s="109"/>
      <c r="EH294" s="109"/>
      <c r="EI294" s="109"/>
      <c r="EJ294" s="109"/>
      <c r="EK294" s="109"/>
      <c r="EL294" s="109"/>
      <c r="EM294" s="109"/>
      <c r="EN294" s="109"/>
      <c r="EO294" s="109"/>
      <c r="EP294" s="109"/>
      <c r="EQ294" s="109"/>
      <c r="ER294" s="109"/>
      <c r="ES294" s="109"/>
      <c r="ET294" s="109"/>
      <c r="EU294" s="109"/>
      <c r="EV294" s="109"/>
      <c r="EW294" s="109"/>
      <c r="EX294" s="109"/>
      <c r="EY294" s="109"/>
      <c r="EZ294" s="109"/>
      <c r="FA294" s="109"/>
      <c r="FB294" s="109"/>
    </row>
    <row r="295" spans="2:158" s="230" customFormat="1" x14ac:dyDescent="0.2">
      <c r="B295" s="231"/>
      <c r="J295" s="109"/>
      <c r="K295" s="109"/>
      <c r="L295" s="109"/>
      <c r="M295" s="109"/>
      <c r="N295" s="109"/>
      <c r="O295" s="109"/>
      <c r="P295" s="109"/>
      <c r="Q295" s="109"/>
      <c r="R295" s="109"/>
      <c r="S295" s="109"/>
      <c r="T295" s="109"/>
      <c r="U295" s="109"/>
      <c r="V295" s="109"/>
      <c r="W295" s="109"/>
      <c r="X295" s="109"/>
      <c r="Y295" s="109"/>
      <c r="Z295" s="109"/>
      <c r="AA295" s="109"/>
      <c r="AB295" s="109"/>
      <c r="AC295" s="109"/>
      <c r="AD295" s="109"/>
      <c r="AE295" s="109"/>
      <c r="AF295" s="109"/>
      <c r="AG295" s="109"/>
      <c r="AH295" s="109"/>
      <c r="AI295" s="109"/>
      <c r="AJ295" s="109"/>
      <c r="AK295" s="109"/>
      <c r="AL295" s="109"/>
      <c r="AM295" s="109"/>
      <c r="AN295" s="109"/>
      <c r="AO295" s="109"/>
      <c r="AP295" s="109"/>
      <c r="AQ295" s="109"/>
      <c r="AR295" s="109"/>
      <c r="AS295" s="109"/>
      <c r="AT295" s="109"/>
      <c r="AU295" s="109"/>
      <c r="AV295" s="109"/>
      <c r="AW295" s="109"/>
      <c r="AX295" s="109"/>
      <c r="AY295" s="109"/>
      <c r="AZ295" s="109"/>
      <c r="BA295" s="109"/>
      <c r="BB295" s="109"/>
      <c r="BC295" s="109"/>
      <c r="BD295" s="109"/>
      <c r="BE295" s="109"/>
      <c r="BF295" s="109"/>
      <c r="BG295" s="109"/>
      <c r="BH295" s="109"/>
      <c r="BI295" s="109"/>
      <c r="BJ295" s="109"/>
      <c r="BK295" s="109"/>
      <c r="BL295" s="109"/>
      <c r="BM295" s="109"/>
      <c r="BN295" s="109"/>
      <c r="BO295" s="109"/>
      <c r="BP295" s="109"/>
      <c r="BQ295" s="109"/>
      <c r="BR295" s="109"/>
      <c r="BS295" s="109"/>
      <c r="BT295" s="109"/>
      <c r="BU295" s="109"/>
      <c r="BV295" s="109"/>
      <c r="BW295" s="109"/>
      <c r="BX295" s="109"/>
      <c r="BY295" s="109"/>
      <c r="BZ295" s="109"/>
      <c r="CA295" s="109"/>
      <c r="CB295" s="109"/>
      <c r="CC295" s="109"/>
      <c r="CD295" s="109"/>
      <c r="CE295" s="109"/>
      <c r="CF295" s="109"/>
      <c r="CG295" s="109"/>
      <c r="CH295" s="109"/>
      <c r="CI295" s="109"/>
      <c r="CJ295" s="109"/>
      <c r="CK295" s="109"/>
      <c r="CL295" s="109"/>
      <c r="CM295" s="109"/>
      <c r="CN295" s="109"/>
      <c r="CO295" s="109"/>
      <c r="CP295" s="109"/>
      <c r="CQ295" s="109"/>
      <c r="CR295" s="109"/>
      <c r="CS295" s="109"/>
      <c r="CT295" s="109"/>
      <c r="CU295" s="109"/>
      <c r="CV295" s="109"/>
      <c r="CW295" s="109"/>
      <c r="CX295" s="109"/>
      <c r="CY295" s="109"/>
      <c r="CZ295" s="109"/>
      <c r="DA295" s="109"/>
      <c r="DB295" s="109"/>
      <c r="DC295" s="109"/>
      <c r="DD295" s="109"/>
      <c r="DE295" s="109"/>
      <c r="DF295" s="109"/>
      <c r="DG295" s="109"/>
      <c r="DH295" s="109"/>
      <c r="DI295" s="109"/>
      <c r="DJ295" s="109"/>
      <c r="DK295" s="109"/>
      <c r="DL295" s="109"/>
      <c r="DM295" s="109"/>
      <c r="DN295" s="109"/>
      <c r="DO295" s="109"/>
      <c r="DP295" s="109"/>
      <c r="DQ295" s="109"/>
      <c r="DR295" s="109"/>
      <c r="DS295" s="109"/>
      <c r="DT295" s="109"/>
      <c r="DU295" s="109"/>
      <c r="DV295" s="109"/>
      <c r="DW295" s="109"/>
      <c r="DX295" s="109"/>
      <c r="DY295" s="109"/>
      <c r="DZ295" s="109"/>
      <c r="EA295" s="109"/>
      <c r="EB295" s="109"/>
      <c r="EC295" s="109"/>
      <c r="ED295" s="109"/>
      <c r="EE295" s="109"/>
      <c r="EF295" s="109"/>
      <c r="EG295" s="109"/>
      <c r="EH295" s="109"/>
      <c r="EI295" s="109"/>
      <c r="EJ295" s="109"/>
      <c r="EK295" s="109"/>
      <c r="EL295" s="109"/>
      <c r="EM295" s="109"/>
      <c r="EN295" s="109"/>
      <c r="EO295" s="109"/>
      <c r="EP295" s="109"/>
      <c r="EQ295" s="109"/>
      <c r="ER295" s="109"/>
      <c r="ES295" s="109"/>
      <c r="ET295" s="109"/>
      <c r="EU295" s="109"/>
      <c r="EV295" s="109"/>
      <c r="EW295" s="109"/>
      <c r="EX295" s="109"/>
      <c r="EY295" s="109"/>
      <c r="EZ295" s="109"/>
      <c r="FA295" s="109"/>
      <c r="FB295" s="109"/>
    </row>
    <row r="296" spans="2:158" s="230" customFormat="1" x14ac:dyDescent="0.2">
      <c r="B296" s="231"/>
      <c r="J296" s="109"/>
      <c r="K296" s="109"/>
      <c r="L296" s="109"/>
      <c r="M296" s="109"/>
      <c r="N296" s="109"/>
      <c r="O296" s="109"/>
      <c r="P296" s="109"/>
      <c r="Q296" s="109"/>
      <c r="R296" s="109"/>
      <c r="S296" s="109"/>
      <c r="T296" s="109"/>
      <c r="U296" s="109"/>
      <c r="V296" s="109"/>
      <c r="W296" s="109"/>
      <c r="X296" s="109"/>
      <c r="Y296" s="109"/>
      <c r="Z296" s="109"/>
      <c r="AA296" s="109"/>
      <c r="AB296" s="109"/>
      <c r="AC296" s="109"/>
      <c r="AD296" s="109"/>
      <c r="AE296" s="109"/>
      <c r="AF296" s="109"/>
      <c r="AG296" s="109"/>
      <c r="AH296" s="109"/>
      <c r="AI296" s="109"/>
      <c r="AJ296" s="109"/>
      <c r="AK296" s="109"/>
      <c r="AL296" s="109"/>
      <c r="AM296" s="109"/>
      <c r="AN296" s="109"/>
      <c r="AO296" s="109"/>
      <c r="AP296" s="109"/>
      <c r="AQ296" s="109"/>
      <c r="AR296" s="109"/>
      <c r="AS296" s="109"/>
      <c r="AT296" s="109"/>
      <c r="AU296" s="109"/>
      <c r="AV296" s="109"/>
      <c r="AW296" s="109"/>
      <c r="AX296" s="109"/>
      <c r="AY296" s="109"/>
      <c r="AZ296" s="109"/>
      <c r="BA296" s="109"/>
      <c r="BB296" s="109"/>
      <c r="BC296" s="109"/>
      <c r="BD296" s="109"/>
      <c r="BE296" s="109"/>
      <c r="BF296" s="109"/>
      <c r="BG296" s="109"/>
      <c r="BH296" s="109"/>
      <c r="BI296" s="109"/>
      <c r="BJ296" s="109"/>
      <c r="BK296" s="109"/>
      <c r="BL296" s="109"/>
      <c r="BM296" s="109"/>
      <c r="BN296" s="109"/>
      <c r="BO296" s="109"/>
      <c r="BP296" s="109"/>
      <c r="BQ296" s="109"/>
      <c r="BR296" s="109"/>
      <c r="BS296" s="109"/>
      <c r="BT296" s="109"/>
      <c r="BU296" s="109"/>
      <c r="BV296" s="109"/>
      <c r="BW296" s="109"/>
      <c r="BX296" s="109"/>
      <c r="BY296" s="109"/>
      <c r="BZ296" s="109"/>
      <c r="CA296" s="109"/>
      <c r="CB296" s="109"/>
      <c r="CC296" s="109"/>
      <c r="CD296" s="109"/>
      <c r="CE296" s="109"/>
      <c r="CF296" s="109"/>
      <c r="CG296" s="109"/>
      <c r="CH296" s="109"/>
      <c r="CI296" s="109"/>
      <c r="CJ296" s="109"/>
      <c r="CK296" s="109"/>
      <c r="CL296" s="109"/>
      <c r="CM296" s="109"/>
      <c r="CN296" s="109"/>
      <c r="CO296" s="109"/>
      <c r="CP296" s="109"/>
      <c r="CQ296" s="109"/>
      <c r="CR296" s="109"/>
      <c r="CS296" s="109"/>
      <c r="CT296" s="109"/>
      <c r="CU296" s="109"/>
      <c r="CV296" s="109"/>
      <c r="CW296" s="109"/>
      <c r="CX296" s="109"/>
      <c r="CY296" s="109"/>
      <c r="CZ296" s="109"/>
      <c r="DA296" s="109"/>
      <c r="DB296" s="109"/>
      <c r="DC296" s="109"/>
      <c r="DD296" s="109"/>
      <c r="DE296" s="109"/>
      <c r="DF296" s="109"/>
      <c r="DG296" s="109"/>
      <c r="DH296" s="109"/>
      <c r="DI296" s="109"/>
      <c r="DJ296" s="109"/>
      <c r="DK296" s="109"/>
      <c r="DL296" s="109"/>
      <c r="DM296" s="109"/>
      <c r="DN296" s="109"/>
      <c r="DO296" s="109"/>
      <c r="DP296" s="109"/>
      <c r="DQ296" s="109"/>
      <c r="DR296" s="109"/>
      <c r="DS296" s="109"/>
      <c r="DT296" s="109"/>
      <c r="DU296" s="109"/>
      <c r="DV296" s="109"/>
      <c r="DW296" s="109"/>
      <c r="DX296" s="109"/>
      <c r="DY296" s="109"/>
      <c r="DZ296" s="109"/>
      <c r="EA296" s="109"/>
      <c r="EB296" s="109"/>
      <c r="EC296" s="109"/>
      <c r="ED296" s="109"/>
      <c r="EE296" s="109"/>
      <c r="EF296" s="109"/>
      <c r="EG296" s="109"/>
      <c r="EH296" s="109"/>
      <c r="EI296" s="109"/>
      <c r="EJ296" s="109"/>
      <c r="EK296" s="109"/>
      <c r="EL296" s="109"/>
      <c r="EM296" s="109"/>
      <c r="EN296" s="109"/>
      <c r="EO296" s="109"/>
      <c r="EP296" s="109"/>
      <c r="EQ296" s="109"/>
      <c r="ER296" s="109"/>
      <c r="ES296" s="109"/>
      <c r="ET296" s="109"/>
      <c r="EU296" s="109"/>
      <c r="EV296" s="109"/>
      <c r="EW296" s="109"/>
      <c r="EX296" s="109"/>
      <c r="EY296" s="109"/>
      <c r="EZ296" s="109"/>
      <c r="FA296" s="109"/>
      <c r="FB296" s="109"/>
    </row>
    <row r="297" spans="2:158" s="230" customFormat="1" x14ac:dyDescent="0.2">
      <c r="B297" s="231"/>
      <c r="J297" s="109"/>
      <c r="K297" s="109"/>
      <c r="L297" s="109"/>
      <c r="M297" s="109"/>
      <c r="N297" s="109"/>
      <c r="O297" s="109"/>
      <c r="P297" s="109"/>
      <c r="Q297" s="109"/>
      <c r="R297" s="109"/>
      <c r="S297" s="109"/>
      <c r="T297" s="109"/>
      <c r="U297" s="109"/>
      <c r="V297" s="109"/>
      <c r="W297" s="109"/>
      <c r="X297" s="109"/>
      <c r="Y297" s="109"/>
      <c r="Z297" s="109"/>
      <c r="AA297" s="109"/>
      <c r="AB297" s="109"/>
      <c r="AC297" s="109"/>
      <c r="AD297" s="109"/>
      <c r="AE297" s="109"/>
      <c r="AF297" s="109"/>
      <c r="AG297" s="109"/>
      <c r="AH297" s="109"/>
      <c r="AI297" s="109"/>
      <c r="AJ297" s="109"/>
      <c r="AK297" s="109"/>
      <c r="AL297" s="109"/>
      <c r="AM297" s="109"/>
      <c r="AN297" s="109"/>
      <c r="AO297" s="109"/>
      <c r="AP297" s="109"/>
      <c r="AQ297" s="109"/>
      <c r="AR297" s="109"/>
      <c r="AS297" s="109"/>
      <c r="AT297" s="109"/>
      <c r="AU297" s="109"/>
      <c r="AV297" s="109"/>
      <c r="AW297" s="109"/>
      <c r="AX297" s="109"/>
      <c r="AY297" s="109"/>
      <c r="AZ297" s="109"/>
      <c r="BA297" s="109"/>
      <c r="BB297" s="109"/>
      <c r="BC297" s="109"/>
      <c r="BD297" s="109"/>
      <c r="BE297" s="109"/>
      <c r="BF297" s="109"/>
      <c r="BG297" s="109"/>
      <c r="BH297" s="109"/>
      <c r="BI297" s="109"/>
      <c r="BJ297" s="109"/>
      <c r="BK297" s="109"/>
      <c r="BL297" s="109"/>
      <c r="BM297" s="109"/>
      <c r="BN297" s="109"/>
      <c r="BO297" s="109"/>
      <c r="BP297" s="109"/>
      <c r="BQ297" s="109"/>
      <c r="BR297" s="109"/>
      <c r="BS297" s="109"/>
      <c r="BT297" s="109"/>
      <c r="BU297" s="109"/>
      <c r="BV297" s="109"/>
      <c r="BW297" s="109"/>
      <c r="BX297" s="109"/>
      <c r="BY297" s="109"/>
      <c r="BZ297" s="109"/>
      <c r="CA297" s="109"/>
      <c r="CB297" s="109"/>
      <c r="CC297" s="109"/>
      <c r="CD297" s="109"/>
      <c r="CE297" s="109"/>
      <c r="CF297" s="109"/>
      <c r="CG297" s="109"/>
      <c r="CH297" s="109"/>
      <c r="CI297" s="109"/>
      <c r="CJ297" s="109"/>
      <c r="CK297" s="109"/>
      <c r="CL297" s="109"/>
      <c r="CM297" s="109"/>
      <c r="CN297" s="109"/>
      <c r="CO297" s="109"/>
      <c r="CP297" s="109"/>
      <c r="CQ297" s="109"/>
      <c r="CR297" s="109"/>
      <c r="CS297" s="109"/>
      <c r="CT297" s="109"/>
      <c r="CU297" s="109"/>
      <c r="CV297" s="109"/>
      <c r="CW297" s="109"/>
      <c r="CX297" s="109"/>
      <c r="CY297" s="109"/>
      <c r="CZ297" s="109"/>
      <c r="DA297" s="109"/>
      <c r="DB297" s="109"/>
      <c r="DC297" s="109"/>
      <c r="DD297" s="109"/>
      <c r="DE297" s="109"/>
      <c r="DF297" s="109"/>
      <c r="DG297" s="109"/>
      <c r="DH297" s="109"/>
      <c r="DI297" s="109"/>
      <c r="DJ297" s="109"/>
      <c r="DK297" s="109"/>
      <c r="DL297" s="109"/>
      <c r="DM297" s="109"/>
      <c r="DN297" s="109"/>
      <c r="DO297" s="109"/>
      <c r="DP297" s="109"/>
      <c r="DQ297" s="109"/>
      <c r="DR297" s="109"/>
      <c r="DS297" s="109"/>
      <c r="DT297" s="109"/>
      <c r="DU297" s="109"/>
      <c r="DV297" s="109"/>
      <c r="DW297" s="109"/>
      <c r="DX297" s="109"/>
      <c r="DY297" s="109"/>
      <c r="DZ297" s="109"/>
      <c r="EA297" s="109"/>
      <c r="EB297" s="109"/>
      <c r="EC297" s="109"/>
      <c r="ED297" s="109"/>
      <c r="EE297" s="109"/>
      <c r="EF297" s="109"/>
      <c r="EG297" s="109"/>
      <c r="EH297" s="109"/>
      <c r="EI297" s="109"/>
      <c r="EJ297" s="109"/>
      <c r="EK297" s="109"/>
      <c r="EL297" s="109"/>
      <c r="EM297" s="109"/>
      <c r="EN297" s="109"/>
      <c r="EO297" s="109"/>
      <c r="EP297" s="109"/>
      <c r="EQ297" s="109"/>
      <c r="ER297" s="109"/>
      <c r="ES297" s="109"/>
      <c r="ET297" s="109"/>
      <c r="EU297" s="109"/>
      <c r="EV297" s="109"/>
      <c r="EW297" s="109"/>
      <c r="EX297" s="109"/>
      <c r="EY297" s="109"/>
      <c r="EZ297" s="109"/>
      <c r="FA297" s="109"/>
      <c r="FB297" s="109"/>
    </row>
    <row r="298" spans="2:158" s="230" customFormat="1" x14ac:dyDescent="0.2">
      <c r="B298" s="231"/>
      <c r="J298" s="109"/>
      <c r="K298" s="109"/>
      <c r="L298" s="109"/>
      <c r="M298" s="109"/>
      <c r="N298" s="109"/>
      <c r="O298" s="109"/>
      <c r="P298" s="109"/>
      <c r="Q298" s="109"/>
      <c r="R298" s="109"/>
      <c r="S298" s="109"/>
      <c r="T298" s="109"/>
      <c r="U298" s="109"/>
      <c r="V298" s="109"/>
      <c r="W298" s="109"/>
      <c r="X298" s="109"/>
      <c r="Y298" s="109"/>
      <c r="Z298" s="109"/>
      <c r="AA298" s="109"/>
      <c r="AB298" s="109"/>
      <c r="AC298" s="109"/>
      <c r="AD298" s="109"/>
      <c r="AE298" s="109"/>
      <c r="AF298" s="109"/>
      <c r="AG298" s="109"/>
      <c r="AH298" s="109"/>
      <c r="AI298" s="109"/>
      <c r="AJ298" s="109"/>
      <c r="AK298" s="109"/>
      <c r="AL298" s="109"/>
      <c r="AM298" s="109"/>
      <c r="AN298" s="109"/>
      <c r="AO298" s="109"/>
      <c r="AP298" s="109"/>
      <c r="AQ298" s="109"/>
      <c r="AR298" s="109"/>
      <c r="AS298" s="109"/>
      <c r="AT298" s="109"/>
      <c r="AU298" s="109"/>
      <c r="AV298" s="109"/>
      <c r="AW298" s="109"/>
      <c r="AX298" s="109"/>
      <c r="AY298" s="109"/>
      <c r="AZ298" s="109"/>
      <c r="BA298" s="109"/>
      <c r="BB298" s="109"/>
      <c r="BC298" s="109"/>
      <c r="BD298" s="109"/>
      <c r="BE298" s="109"/>
      <c r="BF298" s="109"/>
      <c r="BG298" s="109"/>
      <c r="BH298" s="109"/>
      <c r="BI298" s="109"/>
      <c r="BJ298" s="109"/>
      <c r="BK298" s="109"/>
      <c r="BL298" s="109"/>
      <c r="BM298" s="109"/>
      <c r="BN298" s="109"/>
      <c r="BO298" s="109"/>
      <c r="BP298" s="109"/>
      <c r="BQ298" s="109"/>
      <c r="BR298" s="109"/>
      <c r="BS298" s="109"/>
      <c r="BT298" s="109"/>
      <c r="BU298" s="109"/>
      <c r="BV298" s="109"/>
      <c r="BW298" s="109"/>
      <c r="BX298" s="109"/>
      <c r="BY298" s="109"/>
      <c r="BZ298" s="109"/>
      <c r="CA298" s="109"/>
      <c r="CB298" s="109"/>
      <c r="CC298" s="109"/>
      <c r="CD298" s="109"/>
      <c r="CE298" s="109"/>
      <c r="CF298" s="109"/>
      <c r="CG298" s="109"/>
      <c r="CH298" s="109"/>
      <c r="CI298" s="109"/>
      <c r="CJ298" s="109"/>
      <c r="CK298" s="109"/>
      <c r="CL298" s="109"/>
      <c r="CM298" s="109"/>
      <c r="CN298" s="109"/>
      <c r="CO298" s="109"/>
      <c r="CP298" s="109"/>
      <c r="CQ298" s="109"/>
      <c r="CR298" s="109"/>
      <c r="CS298" s="109"/>
      <c r="CT298" s="109"/>
      <c r="CU298" s="109"/>
      <c r="CV298" s="109"/>
      <c r="CW298" s="109"/>
      <c r="CX298" s="109"/>
      <c r="CY298" s="109"/>
      <c r="CZ298" s="109"/>
      <c r="DA298" s="109"/>
      <c r="DB298" s="109"/>
      <c r="DC298" s="109"/>
      <c r="DD298" s="109"/>
      <c r="DE298" s="109"/>
      <c r="DF298" s="109"/>
      <c r="DG298" s="109"/>
      <c r="DH298" s="109"/>
      <c r="DI298" s="109"/>
      <c r="DJ298" s="109"/>
      <c r="DK298" s="109"/>
      <c r="DL298" s="109"/>
      <c r="DM298" s="109"/>
      <c r="DN298" s="109"/>
      <c r="DO298" s="109"/>
      <c r="DP298" s="109"/>
      <c r="DQ298" s="109"/>
      <c r="DR298" s="109"/>
      <c r="DS298" s="109"/>
      <c r="DT298" s="109"/>
      <c r="DU298" s="109"/>
      <c r="DV298" s="109"/>
      <c r="DW298" s="109"/>
      <c r="DX298" s="109"/>
      <c r="DY298" s="109"/>
      <c r="DZ298" s="109"/>
      <c r="EA298" s="109"/>
      <c r="EB298" s="109"/>
      <c r="EC298" s="109"/>
      <c r="ED298" s="109"/>
      <c r="EE298" s="109"/>
      <c r="EF298" s="109"/>
      <c r="EG298" s="109"/>
      <c r="EH298" s="109"/>
      <c r="EI298" s="109"/>
      <c r="EJ298" s="109"/>
      <c r="EK298" s="109"/>
      <c r="EL298" s="109"/>
      <c r="EM298" s="109"/>
      <c r="EN298" s="109"/>
      <c r="EO298" s="109"/>
      <c r="EP298" s="109"/>
      <c r="EQ298" s="109"/>
      <c r="ER298" s="109"/>
      <c r="ES298" s="109"/>
      <c r="ET298" s="109"/>
      <c r="EU298" s="109"/>
      <c r="EV298" s="109"/>
      <c r="EW298" s="109"/>
      <c r="EX298" s="109"/>
      <c r="EY298" s="109"/>
      <c r="EZ298" s="109"/>
      <c r="FA298" s="109"/>
      <c r="FB298" s="109"/>
    </row>
    <row r="299" spans="2:158" s="230" customFormat="1" x14ac:dyDescent="0.2">
      <c r="B299" s="231"/>
      <c r="J299" s="109"/>
      <c r="K299" s="109"/>
      <c r="L299" s="109"/>
      <c r="M299" s="109"/>
      <c r="N299" s="109"/>
      <c r="O299" s="109"/>
      <c r="P299" s="109"/>
      <c r="Q299" s="109"/>
      <c r="R299" s="109"/>
      <c r="S299" s="109"/>
      <c r="T299" s="109"/>
      <c r="U299" s="109"/>
      <c r="V299" s="109"/>
      <c r="W299" s="109"/>
      <c r="X299" s="109"/>
      <c r="Y299" s="109"/>
      <c r="Z299" s="109"/>
      <c r="AA299" s="109"/>
      <c r="AB299" s="109"/>
      <c r="AC299" s="109"/>
      <c r="AD299" s="109"/>
      <c r="AE299" s="109"/>
      <c r="AF299" s="109"/>
      <c r="AG299" s="109"/>
      <c r="AH299" s="109"/>
      <c r="AI299" s="109"/>
      <c r="AJ299" s="109"/>
      <c r="AK299" s="109"/>
      <c r="AL299" s="109"/>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c r="BG299" s="109"/>
      <c r="BH299" s="109"/>
      <c r="BI299" s="109"/>
      <c r="BJ299" s="109"/>
      <c r="BK299" s="109"/>
      <c r="BL299" s="109"/>
      <c r="BM299" s="109"/>
      <c r="BN299" s="109"/>
      <c r="BO299" s="109"/>
      <c r="BP299" s="109"/>
      <c r="BQ299" s="109"/>
      <c r="BR299" s="109"/>
      <c r="BS299" s="109"/>
      <c r="BT299" s="109"/>
      <c r="BU299" s="109"/>
      <c r="BV299" s="109"/>
      <c r="BW299" s="109"/>
      <c r="BX299" s="109"/>
      <c r="BY299" s="109"/>
      <c r="BZ299" s="109"/>
      <c r="CA299" s="109"/>
      <c r="CB299" s="109"/>
      <c r="CC299" s="109"/>
      <c r="CD299" s="109"/>
      <c r="CE299" s="109"/>
      <c r="CF299" s="109"/>
      <c r="CG299" s="109"/>
      <c r="CH299" s="109"/>
      <c r="CI299" s="109"/>
      <c r="CJ299" s="109"/>
      <c r="CK299" s="109"/>
      <c r="CL299" s="109"/>
      <c r="CM299" s="109"/>
      <c r="CN299" s="109"/>
      <c r="CO299" s="109"/>
      <c r="CP299" s="109"/>
      <c r="CQ299" s="109"/>
      <c r="CR299" s="109"/>
      <c r="CS299" s="109"/>
      <c r="CT299" s="109"/>
      <c r="CU299" s="109"/>
      <c r="CV299" s="109"/>
      <c r="CW299" s="109"/>
      <c r="CX299" s="109"/>
      <c r="CY299" s="109"/>
      <c r="CZ299" s="109"/>
      <c r="DA299" s="109"/>
      <c r="DB299" s="109"/>
      <c r="DC299" s="109"/>
      <c r="DD299" s="109"/>
      <c r="DE299" s="109"/>
      <c r="DF299" s="109"/>
      <c r="DG299" s="109"/>
      <c r="DH299" s="109"/>
      <c r="DI299" s="109"/>
      <c r="DJ299" s="109"/>
      <c r="DK299" s="109"/>
      <c r="DL299" s="109"/>
      <c r="DM299" s="109"/>
      <c r="DN299" s="109"/>
      <c r="DO299" s="109"/>
      <c r="DP299" s="109"/>
      <c r="DQ299" s="109"/>
      <c r="DR299" s="109"/>
      <c r="DS299" s="109"/>
      <c r="DT299" s="109"/>
      <c r="DU299" s="109"/>
      <c r="DV299" s="109"/>
      <c r="DW299" s="109"/>
      <c r="DX299" s="109"/>
      <c r="DY299" s="109"/>
      <c r="DZ299" s="109"/>
      <c r="EA299" s="109"/>
      <c r="EB299" s="109"/>
      <c r="EC299" s="109"/>
      <c r="ED299" s="109"/>
      <c r="EE299" s="109"/>
      <c r="EF299" s="109"/>
      <c r="EG299" s="109"/>
      <c r="EH299" s="109"/>
      <c r="EI299" s="109"/>
      <c r="EJ299" s="109"/>
      <c r="EK299" s="109"/>
      <c r="EL299" s="109"/>
      <c r="EM299" s="109"/>
      <c r="EN299" s="109"/>
      <c r="EO299" s="109"/>
      <c r="EP299" s="109"/>
      <c r="EQ299" s="109"/>
      <c r="ER299" s="109"/>
      <c r="ES299" s="109"/>
      <c r="ET299" s="109"/>
      <c r="EU299" s="109"/>
      <c r="EV299" s="109"/>
      <c r="EW299" s="109"/>
      <c r="EX299" s="109"/>
      <c r="EY299" s="109"/>
      <c r="EZ299" s="109"/>
      <c r="FA299" s="109"/>
      <c r="FB299" s="109"/>
    </row>
    <row r="300" spans="2:158" s="230" customFormat="1" x14ac:dyDescent="0.2">
      <c r="B300" s="231"/>
      <c r="J300" s="109"/>
      <c r="K300" s="109"/>
      <c r="L300" s="109"/>
      <c r="M300" s="109"/>
      <c r="N300" s="109"/>
      <c r="O300" s="109"/>
      <c r="P300" s="109"/>
      <c r="Q300" s="109"/>
      <c r="R300" s="109"/>
      <c r="S300" s="109"/>
      <c r="T300" s="109"/>
      <c r="U300" s="109"/>
      <c r="V300" s="109"/>
      <c r="W300" s="109"/>
      <c r="X300" s="109"/>
      <c r="Y300" s="109"/>
      <c r="Z300" s="109"/>
      <c r="AA300" s="109"/>
      <c r="AB300" s="109"/>
      <c r="AC300" s="109"/>
      <c r="AD300" s="109"/>
      <c r="AE300" s="109"/>
      <c r="AF300" s="109"/>
      <c r="AG300" s="109"/>
      <c r="AH300" s="109"/>
      <c r="AI300" s="109"/>
      <c r="AJ300" s="109"/>
      <c r="AK300" s="109"/>
      <c r="AL300" s="109"/>
      <c r="AM300" s="109"/>
      <c r="AN300" s="109"/>
      <c r="AO300" s="109"/>
      <c r="AP300" s="109"/>
      <c r="AQ300" s="109"/>
      <c r="AR300" s="109"/>
      <c r="AS300" s="109"/>
      <c r="AT300" s="109"/>
      <c r="AU300" s="109"/>
      <c r="AV300" s="109"/>
      <c r="AW300" s="109"/>
      <c r="AX300" s="109"/>
      <c r="AY300" s="109"/>
      <c r="AZ300" s="109"/>
      <c r="BA300" s="109"/>
      <c r="BB300" s="109"/>
      <c r="BC300" s="109"/>
      <c r="BD300" s="109"/>
      <c r="BE300" s="109"/>
      <c r="BF300" s="109"/>
      <c r="BG300" s="109"/>
      <c r="BH300" s="109"/>
      <c r="BI300" s="109"/>
      <c r="BJ300" s="109"/>
      <c r="BK300" s="109"/>
      <c r="BL300" s="109"/>
      <c r="BM300" s="109"/>
      <c r="BN300" s="109"/>
      <c r="BO300" s="109"/>
      <c r="BP300" s="109"/>
      <c r="BQ300" s="109"/>
      <c r="BR300" s="109"/>
      <c r="BS300" s="109"/>
      <c r="BT300" s="109"/>
      <c r="BU300" s="109"/>
      <c r="BV300" s="109"/>
      <c r="BW300" s="109"/>
      <c r="BX300" s="109"/>
      <c r="BY300" s="109"/>
      <c r="BZ300" s="109"/>
      <c r="CA300" s="109"/>
      <c r="CB300" s="109"/>
      <c r="CC300" s="109"/>
      <c r="CD300" s="109"/>
      <c r="CE300" s="109"/>
      <c r="CF300" s="109"/>
      <c r="CG300" s="109"/>
      <c r="CH300" s="109"/>
      <c r="CI300" s="109"/>
      <c r="CJ300" s="109"/>
      <c r="CK300" s="109"/>
      <c r="CL300" s="109"/>
      <c r="CM300" s="109"/>
      <c r="CN300" s="109"/>
      <c r="CO300" s="109"/>
      <c r="CP300" s="109"/>
      <c r="CQ300" s="109"/>
      <c r="CR300" s="109"/>
      <c r="CS300" s="109"/>
      <c r="CT300" s="109"/>
      <c r="CU300" s="109"/>
      <c r="CV300" s="109"/>
      <c r="CW300" s="109"/>
      <c r="CX300" s="109"/>
      <c r="CY300" s="109"/>
      <c r="CZ300" s="109"/>
      <c r="DA300" s="109"/>
      <c r="DB300" s="109"/>
      <c r="DC300" s="109"/>
      <c r="DD300" s="109"/>
      <c r="DE300" s="109"/>
      <c r="DF300" s="109"/>
      <c r="DG300" s="109"/>
      <c r="DH300" s="109"/>
      <c r="DI300" s="109"/>
      <c r="DJ300" s="109"/>
      <c r="DK300" s="109"/>
      <c r="DL300" s="109"/>
      <c r="DM300" s="109"/>
      <c r="DN300" s="109"/>
      <c r="DO300" s="109"/>
      <c r="DP300" s="109"/>
      <c r="DQ300" s="109"/>
      <c r="DR300" s="109"/>
      <c r="DS300" s="109"/>
      <c r="DT300" s="109"/>
      <c r="DU300" s="109"/>
      <c r="DV300" s="109"/>
      <c r="DW300" s="109"/>
      <c r="DX300" s="109"/>
      <c r="DY300" s="109"/>
      <c r="DZ300" s="109"/>
      <c r="EA300" s="109"/>
      <c r="EB300" s="109"/>
      <c r="EC300" s="109"/>
      <c r="ED300" s="109"/>
      <c r="EE300" s="109"/>
      <c r="EF300" s="109"/>
      <c r="EG300" s="109"/>
      <c r="EH300" s="109"/>
      <c r="EI300" s="109"/>
      <c r="EJ300" s="109"/>
      <c r="EK300" s="109"/>
      <c r="EL300" s="109"/>
      <c r="EM300" s="109"/>
      <c r="EN300" s="109"/>
      <c r="EO300" s="109"/>
      <c r="EP300" s="109"/>
      <c r="EQ300" s="109"/>
      <c r="ER300" s="109"/>
      <c r="ES300" s="109"/>
      <c r="ET300" s="109"/>
      <c r="EU300" s="109"/>
      <c r="EV300" s="109"/>
      <c r="EW300" s="109"/>
      <c r="EX300" s="109"/>
      <c r="EY300" s="109"/>
      <c r="EZ300" s="109"/>
      <c r="FA300" s="109"/>
      <c r="FB300" s="109"/>
    </row>
    <row r="301" spans="2:158" s="230" customFormat="1" x14ac:dyDescent="0.2">
      <c r="B301" s="231"/>
      <c r="J301" s="109"/>
      <c r="K301" s="109"/>
      <c r="L301" s="109"/>
      <c r="M301" s="109"/>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09"/>
      <c r="AL301" s="109"/>
      <c r="AM301" s="109"/>
      <c r="AN301" s="109"/>
      <c r="AO301" s="109"/>
      <c r="AP301" s="109"/>
      <c r="AQ301" s="109"/>
      <c r="AR301" s="109"/>
      <c r="AS301" s="109"/>
      <c r="AT301" s="109"/>
      <c r="AU301" s="109"/>
      <c r="AV301" s="109"/>
      <c r="AW301" s="109"/>
      <c r="AX301" s="109"/>
      <c r="AY301" s="109"/>
      <c r="AZ301" s="109"/>
      <c r="BA301" s="109"/>
      <c r="BB301" s="109"/>
      <c r="BC301" s="109"/>
      <c r="BD301" s="109"/>
      <c r="BE301" s="109"/>
      <c r="BF301" s="109"/>
      <c r="BG301" s="109"/>
      <c r="BH301" s="109"/>
      <c r="BI301" s="109"/>
      <c r="BJ301" s="109"/>
      <c r="BK301" s="109"/>
      <c r="BL301" s="109"/>
      <c r="BM301" s="109"/>
      <c r="BN301" s="109"/>
      <c r="BO301" s="109"/>
      <c r="BP301" s="109"/>
      <c r="BQ301" s="109"/>
      <c r="BR301" s="109"/>
      <c r="BS301" s="109"/>
      <c r="BT301" s="109"/>
      <c r="BU301" s="109"/>
      <c r="BV301" s="109"/>
      <c r="BW301" s="109"/>
      <c r="BX301" s="109"/>
      <c r="BY301" s="109"/>
      <c r="BZ301" s="109"/>
      <c r="CA301" s="109"/>
      <c r="CB301" s="109"/>
      <c r="CC301" s="109"/>
      <c r="CD301" s="109"/>
      <c r="CE301" s="109"/>
      <c r="CF301" s="109"/>
      <c r="CG301" s="109"/>
      <c r="CH301" s="109"/>
      <c r="CI301" s="109"/>
      <c r="CJ301" s="109"/>
      <c r="CK301" s="109"/>
      <c r="CL301" s="109"/>
      <c r="CM301" s="109"/>
      <c r="CN301" s="109"/>
      <c r="CO301" s="109"/>
      <c r="CP301" s="109"/>
      <c r="CQ301" s="109"/>
      <c r="CR301" s="109"/>
      <c r="CS301" s="109"/>
      <c r="CT301" s="109"/>
      <c r="CU301" s="109"/>
      <c r="CV301" s="109"/>
      <c r="CW301" s="109"/>
      <c r="CX301" s="109"/>
      <c r="CY301" s="109"/>
      <c r="CZ301" s="109"/>
      <c r="DA301" s="109"/>
      <c r="DB301" s="109"/>
      <c r="DC301" s="109"/>
      <c r="DD301" s="109"/>
      <c r="DE301" s="109"/>
      <c r="DF301" s="109"/>
      <c r="DG301" s="109"/>
      <c r="DH301" s="109"/>
      <c r="DI301" s="109"/>
      <c r="DJ301" s="109"/>
      <c r="DK301" s="109"/>
      <c r="DL301" s="109"/>
      <c r="DM301" s="109"/>
      <c r="DN301" s="109"/>
      <c r="DO301" s="109"/>
      <c r="DP301" s="109"/>
      <c r="DQ301" s="109"/>
      <c r="DR301" s="109"/>
      <c r="DS301" s="109"/>
      <c r="DT301" s="109"/>
      <c r="DU301" s="109"/>
      <c r="DV301" s="109"/>
      <c r="DW301" s="109"/>
      <c r="DX301" s="109"/>
      <c r="DY301" s="109"/>
      <c r="DZ301" s="109"/>
      <c r="EA301" s="109"/>
      <c r="EB301" s="109"/>
      <c r="EC301" s="109"/>
      <c r="ED301" s="109"/>
      <c r="EE301" s="109"/>
      <c r="EF301" s="109"/>
      <c r="EG301" s="109"/>
      <c r="EH301" s="109"/>
      <c r="EI301" s="109"/>
      <c r="EJ301" s="109"/>
      <c r="EK301" s="109"/>
      <c r="EL301" s="109"/>
      <c r="EM301" s="109"/>
      <c r="EN301" s="109"/>
      <c r="EO301" s="109"/>
      <c r="EP301" s="109"/>
      <c r="EQ301" s="109"/>
      <c r="ER301" s="109"/>
      <c r="ES301" s="109"/>
      <c r="ET301" s="109"/>
      <c r="EU301" s="109"/>
      <c r="EV301" s="109"/>
      <c r="EW301" s="109"/>
      <c r="EX301" s="109"/>
      <c r="EY301" s="109"/>
      <c r="EZ301" s="109"/>
      <c r="FA301" s="109"/>
      <c r="FB301" s="109"/>
    </row>
    <row r="302" spans="2:158" s="230" customFormat="1" x14ac:dyDescent="0.2">
      <c r="B302" s="231"/>
      <c r="J302" s="109"/>
      <c r="K302" s="109"/>
      <c r="L302" s="109"/>
      <c r="M302" s="109"/>
      <c r="N302" s="109"/>
      <c r="O302" s="109"/>
      <c r="P302" s="109"/>
      <c r="Q302" s="109"/>
      <c r="R302" s="109"/>
      <c r="S302" s="109"/>
      <c r="T302" s="109"/>
      <c r="U302" s="109"/>
      <c r="V302" s="109"/>
      <c r="W302" s="109"/>
      <c r="X302" s="109"/>
      <c r="Y302" s="109"/>
      <c r="Z302" s="109"/>
      <c r="AA302" s="109"/>
      <c r="AB302" s="109"/>
      <c r="AC302" s="109"/>
      <c r="AD302" s="109"/>
      <c r="AE302" s="109"/>
      <c r="AF302" s="109"/>
      <c r="AG302" s="109"/>
      <c r="AH302" s="109"/>
      <c r="AI302" s="109"/>
      <c r="AJ302" s="109"/>
      <c r="AK302" s="109"/>
      <c r="AL302" s="109"/>
      <c r="AM302" s="109"/>
      <c r="AN302" s="109"/>
      <c r="AO302" s="109"/>
      <c r="AP302" s="109"/>
      <c r="AQ302" s="109"/>
      <c r="AR302" s="109"/>
      <c r="AS302" s="109"/>
      <c r="AT302" s="109"/>
      <c r="AU302" s="109"/>
      <c r="AV302" s="109"/>
      <c r="AW302" s="109"/>
      <c r="AX302" s="109"/>
      <c r="AY302" s="109"/>
      <c r="AZ302" s="109"/>
      <c r="BA302" s="109"/>
      <c r="BB302" s="109"/>
      <c r="BC302" s="109"/>
      <c r="BD302" s="109"/>
      <c r="BE302" s="109"/>
      <c r="BF302" s="109"/>
      <c r="BG302" s="109"/>
      <c r="BH302" s="109"/>
      <c r="BI302" s="109"/>
      <c r="BJ302" s="109"/>
      <c r="BK302" s="109"/>
      <c r="BL302" s="109"/>
      <c r="BM302" s="109"/>
      <c r="BN302" s="109"/>
      <c r="BO302" s="109"/>
      <c r="BP302" s="109"/>
      <c r="BQ302" s="109"/>
      <c r="BR302" s="109"/>
      <c r="BS302" s="109"/>
      <c r="BT302" s="109"/>
      <c r="BU302" s="109"/>
      <c r="BV302" s="109"/>
      <c r="BW302" s="109"/>
      <c r="BX302" s="109"/>
      <c r="BY302" s="109"/>
      <c r="BZ302" s="109"/>
      <c r="CA302" s="109"/>
      <c r="CB302" s="109"/>
      <c r="CC302" s="109"/>
      <c r="CD302" s="109"/>
      <c r="CE302" s="109"/>
      <c r="CF302" s="109"/>
      <c r="CG302" s="109"/>
      <c r="CH302" s="109"/>
      <c r="CI302" s="109"/>
      <c r="CJ302" s="109"/>
      <c r="CK302" s="109"/>
      <c r="CL302" s="109"/>
      <c r="CM302" s="109"/>
      <c r="CN302" s="109"/>
      <c r="CO302" s="109"/>
      <c r="CP302" s="109"/>
      <c r="CQ302" s="109"/>
      <c r="CR302" s="109"/>
      <c r="CS302" s="109"/>
      <c r="CT302" s="109"/>
      <c r="CU302" s="109"/>
      <c r="CV302" s="109"/>
      <c r="CW302" s="109"/>
      <c r="CX302" s="109"/>
      <c r="CY302" s="109"/>
      <c r="CZ302" s="109"/>
      <c r="DA302" s="109"/>
      <c r="DB302" s="109"/>
      <c r="DC302" s="109"/>
      <c r="DD302" s="109"/>
      <c r="DE302" s="109"/>
      <c r="DF302" s="109"/>
      <c r="DG302" s="109"/>
      <c r="DH302" s="109"/>
      <c r="DI302" s="109"/>
      <c r="DJ302" s="109"/>
      <c r="DK302" s="109"/>
      <c r="DL302" s="109"/>
      <c r="DM302" s="109"/>
      <c r="DN302" s="109"/>
      <c r="DO302" s="109"/>
      <c r="DP302" s="109"/>
      <c r="DQ302" s="109"/>
      <c r="DR302" s="109"/>
      <c r="DS302" s="109"/>
      <c r="DT302" s="109"/>
      <c r="DU302" s="109"/>
      <c r="DV302" s="109"/>
      <c r="DW302" s="109"/>
      <c r="DX302" s="109"/>
      <c r="DY302" s="109"/>
      <c r="DZ302" s="109"/>
      <c r="EA302" s="109"/>
      <c r="EB302" s="109"/>
      <c r="EC302" s="109"/>
      <c r="ED302" s="109"/>
      <c r="EE302" s="109"/>
      <c r="EF302" s="109"/>
      <c r="EG302" s="109"/>
      <c r="EH302" s="109"/>
      <c r="EI302" s="109"/>
      <c r="EJ302" s="109"/>
      <c r="EK302" s="109"/>
      <c r="EL302" s="109"/>
      <c r="EM302" s="109"/>
      <c r="EN302" s="109"/>
      <c r="EO302" s="109"/>
      <c r="EP302" s="109"/>
      <c r="EQ302" s="109"/>
      <c r="ER302" s="109"/>
      <c r="ES302" s="109"/>
      <c r="ET302" s="109"/>
      <c r="EU302" s="109"/>
      <c r="EV302" s="109"/>
      <c r="EW302" s="109"/>
      <c r="EX302" s="109"/>
      <c r="EY302" s="109"/>
      <c r="EZ302" s="109"/>
      <c r="FA302" s="109"/>
      <c r="FB302" s="109"/>
    </row>
    <row r="303" spans="2:158" s="230" customFormat="1" x14ac:dyDescent="0.2">
      <c r="B303" s="231"/>
      <c r="J303" s="109"/>
      <c r="K303" s="109"/>
      <c r="L303" s="109"/>
      <c r="M303" s="109"/>
      <c r="N303" s="109"/>
      <c r="O303" s="109"/>
      <c r="P303" s="109"/>
      <c r="Q303" s="109"/>
      <c r="R303" s="109"/>
      <c r="S303" s="109"/>
      <c r="T303" s="109"/>
      <c r="U303" s="109"/>
      <c r="V303" s="109"/>
      <c r="W303" s="109"/>
      <c r="X303" s="109"/>
      <c r="Y303" s="109"/>
      <c r="Z303" s="109"/>
      <c r="AA303" s="109"/>
      <c r="AB303" s="109"/>
      <c r="AC303" s="109"/>
      <c r="AD303" s="109"/>
      <c r="AE303" s="109"/>
      <c r="AF303" s="109"/>
      <c r="AG303" s="109"/>
      <c r="AH303" s="109"/>
      <c r="AI303" s="109"/>
      <c r="AJ303" s="109"/>
      <c r="AK303" s="109"/>
      <c r="AL303" s="109"/>
      <c r="AM303" s="109"/>
      <c r="AN303" s="109"/>
      <c r="AO303" s="109"/>
      <c r="AP303" s="109"/>
      <c r="AQ303" s="109"/>
      <c r="AR303" s="109"/>
      <c r="AS303" s="109"/>
      <c r="AT303" s="109"/>
      <c r="AU303" s="109"/>
      <c r="AV303" s="109"/>
      <c r="AW303" s="109"/>
      <c r="AX303" s="109"/>
      <c r="AY303" s="109"/>
      <c r="AZ303" s="109"/>
      <c r="BA303" s="109"/>
      <c r="BB303" s="109"/>
      <c r="BC303" s="109"/>
      <c r="BD303" s="109"/>
      <c r="BE303" s="109"/>
      <c r="BF303" s="109"/>
      <c r="BG303" s="109"/>
      <c r="BH303" s="109"/>
      <c r="BI303" s="109"/>
      <c r="BJ303" s="109"/>
      <c r="BK303" s="109"/>
      <c r="BL303" s="109"/>
      <c r="BM303" s="109"/>
      <c r="BN303" s="109"/>
      <c r="BO303" s="109"/>
      <c r="BP303" s="109"/>
      <c r="BQ303" s="109"/>
      <c r="BR303" s="109"/>
      <c r="BS303" s="109"/>
      <c r="BT303" s="109"/>
      <c r="BU303" s="109"/>
      <c r="BV303" s="109"/>
      <c r="BW303" s="109"/>
      <c r="BX303" s="109"/>
      <c r="BY303" s="109"/>
      <c r="BZ303" s="109"/>
      <c r="CA303" s="109"/>
      <c r="CB303" s="109"/>
      <c r="CC303" s="109"/>
      <c r="CD303" s="109"/>
      <c r="CE303" s="109"/>
      <c r="CF303" s="109"/>
      <c r="CG303" s="109"/>
      <c r="CH303" s="109"/>
      <c r="CI303" s="109"/>
      <c r="CJ303" s="109"/>
      <c r="CK303" s="109"/>
      <c r="CL303" s="109"/>
      <c r="CM303" s="109"/>
      <c r="CN303" s="109"/>
      <c r="CO303" s="109"/>
      <c r="CP303" s="109"/>
      <c r="CQ303" s="109"/>
      <c r="CR303" s="109"/>
      <c r="CS303" s="109"/>
      <c r="CT303" s="109"/>
      <c r="CU303" s="109"/>
      <c r="CV303" s="109"/>
      <c r="CW303" s="109"/>
      <c r="CX303" s="109"/>
      <c r="CY303" s="109"/>
      <c r="CZ303" s="109"/>
      <c r="DA303" s="109"/>
      <c r="DB303" s="109"/>
      <c r="DC303" s="109"/>
      <c r="DD303" s="109"/>
      <c r="DE303" s="109"/>
      <c r="DF303" s="109"/>
      <c r="DG303" s="109"/>
      <c r="DH303" s="109"/>
      <c r="DI303" s="109"/>
      <c r="DJ303" s="109"/>
      <c r="DK303" s="109"/>
      <c r="DL303" s="109"/>
      <c r="DM303" s="109"/>
      <c r="DN303" s="109"/>
      <c r="DO303" s="109"/>
      <c r="DP303" s="109"/>
      <c r="DQ303" s="109"/>
      <c r="DR303" s="109"/>
      <c r="DS303" s="109"/>
      <c r="DT303" s="109"/>
      <c r="DU303" s="109"/>
      <c r="DV303" s="109"/>
      <c r="DW303" s="109"/>
      <c r="DX303" s="109"/>
      <c r="DY303" s="109"/>
      <c r="DZ303" s="109"/>
      <c r="EA303" s="109"/>
      <c r="EB303" s="109"/>
      <c r="EC303" s="109"/>
      <c r="ED303" s="109"/>
      <c r="EE303" s="109"/>
      <c r="EF303" s="109"/>
      <c r="EG303" s="109"/>
      <c r="EH303" s="109"/>
      <c r="EI303" s="109"/>
      <c r="EJ303" s="109"/>
      <c r="EK303" s="109"/>
      <c r="EL303" s="109"/>
      <c r="EM303" s="109"/>
      <c r="EN303" s="109"/>
      <c r="EO303" s="109"/>
      <c r="EP303" s="109"/>
      <c r="EQ303" s="109"/>
      <c r="ER303" s="109"/>
      <c r="ES303" s="109"/>
      <c r="ET303" s="109"/>
      <c r="EU303" s="109"/>
      <c r="EV303" s="109"/>
      <c r="EW303" s="109"/>
      <c r="EX303" s="109"/>
      <c r="EY303" s="109"/>
      <c r="EZ303" s="109"/>
      <c r="FA303" s="109"/>
      <c r="FB303" s="109"/>
    </row>
    <row r="304" spans="2:158" s="230" customFormat="1" x14ac:dyDescent="0.2">
      <c r="B304" s="231"/>
      <c r="J304" s="109"/>
      <c r="K304" s="109"/>
      <c r="L304" s="109"/>
      <c r="M304" s="109"/>
      <c r="N304" s="109"/>
      <c r="O304" s="109"/>
      <c r="P304" s="109"/>
      <c r="Q304" s="109"/>
      <c r="R304" s="109"/>
      <c r="S304" s="109"/>
      <c r="T304" s="109"/>
      <c r="U304" s="109"/>
      <c r="V304" s="109"/>
      <c r="W304" s="109"/>
      <c r="X304" s="109"/>
      <c r="Y304" s="109"/>
      <c r="Z304" s="109"/>
      <c r="AA304" s="109"/>
      <c r="AB304" s="109"/>
      <c r="AC304" s="109"/>
      <c r="AD304" s="109"/>
      <c r="AE304" s="109"/>
      <c r="AF304" s="109"/>
      <c r="AG304" s="109"/>
      <c r="AH304" s="109"/>
      <c r="AI304" s="109"/>
      <c r="AJ304" s="109"/>
      <c r="AK304" s="109"/>
      <c r="AL304" s="109"/>
      <c r="AM304" s="109"/>
      <c r="AN304" s="109"/>
      <c r="AO304" s="109"/>
      <c r="AP304" s="109"/>
      <c r="AQ304" s="109"/>
      <c r="AR304" s="109"/>
      <c r="AS304" s="109"/>
      <c r="AT304" s="109"/>
      <c r="AU304" s="109"/>
      <c r="AV304" s="109"/>
      <c r="AW304" s="109"/>
      <c r="AX304" s="109"/>
      <c r="AY304" s="109"/>
      <c r="AZ304" s="109"/>
      <c r="BA304" s="109"/>
      <c r="BB304" s="109"/>
      <c r="BC304" s="109"/>
      <c r="BD304" s="109"/>
      <c r="BE304" s="109"/>
      <c r="BF304" s="109"/>
      <c r="BG304" s="109"/>
      <c r="BH304" s="109"/>
      <c r="BI304" s="109"/>
      <c r="BJ304" s="109"/>
      <c r="BK304" s="109"/>
      <c r="BL304" s="109"/>
      <c r="BM304" s="109"/>
      <c r="BN304" s="109"/>
      <c r="BO304" s="109"/>
      <c r="BP304" s="109"/>
      <c r="BQ304" s="109"/>
      <c r="BR304" s="109"/>
      <c r="BS304" s="109"/>
      <c r="BT304" s="109"/>
      <c r="BU304" s="109"/>
      <c r="BV304" s="109"/>
      <c r="BW304" s="109"/>
      <c r="BX304" s="109"/>
      <c r="BY304" s="109"/>
      <c r="BZ304" s="109"/>
      <c r="CA304" s="109"/>
      <c r="CB304" s="109"/>
      <c r="CC304" s="109"/>
      <c r="CD304" s="109"/>
      <c r="CE304" s="109"/>
      <c r="CF304" s="109"/>
      <c r="CG304" s="109"/>
      <c r="CH304" s="109"/>
      <c r="CI304" s="109"/>
      <c r="CJ304" s="109"/>
      <c r="CK304" s="109"/>
      <c r="CL304" s="109"/>
      <c r="CM304" s="109"/>
      <c r="CN304" s="109"/>
      <c r="CO304" s="109"/>
      <c r="CP304" s="109"/>
      <c r="CQ304" s="109"/>
      <c r="CR304" s="109"/>
      <c r="CS304" s="109"/>
      <c r="CT304" s="109"/>
      <c r="CU304" s="109"/>
      <c r="CV304" s="109"/>
      <c r="CW304" s="109"/>
      <c r="CX304" s="109"/>
      <c r="CY304" s="109"/>
      <c r="CZ304" s="109"/>
      <c r="DA304" s="109"/>
      <c r="DB304" s="109"/>
      <c r="DC304" s="109"/>
      <c r="DD304" s="109"/>
      <c r="DE304" s="109"/>
      <c r="DF304" s="109"/>
      <c r="DG304" s="109"/>
      <c r="DH304" s="109"/>
      <c r="DI304" s="109"/>
      <c r="DJ304" s="109"/>
      <c r="DK304" s="109"/>
      <c r="DL304" s="109"/>
      <c r="DM304" s="109"/>
      <c r="DN304" s="109"/>
      <c r="DO304" s="109"/>
      <c r="DP304" s="109"/>
      <c r="DQ304" s="109"/>
      <c r="DR304" s="109"/>
      <c r="DS304" s="109"/>
      <c r="DT304" s="109"/>
      <c r="DU304" s="109"/>
      <c r="DV304" s="109"/>
      <c r="DW304" s="109"/>
      <c r="DX304" s="109"/>
      <c r="DY304" s="109"/>
      <c r="DZ304" s="109"/>
      <c r="EA304" s="109"/>
      <c r="EB304" s="109"/>
      <c r="EC304" s="109"/>
      <c r="ED304" s="109"/>
      <c r="EE304" s="109"/>
      <c r="EF304" s="109"/>
      <c r="EG304" s="109"/>
      <c r="EH304" s="109"/>
      <c r="EI304" s="109"/>
      <c r="EJ304" s="109"/>
      <c r="EK304" s="109"/>
      <c r="EL304" s="109"/>
      <c r="EM304" s="109"/>
      <c r="EN304" s="109"/>
      <c r="EO304" s="109"/>
      <c r="EP304" s="109"/>
      <c r="EQ304" s="109"/>
      <c r="ER304" s="109"/>
      <c r="ES304" s="109"/>
      <c r="ET304" s="109"/>
      <c r="EU304" s="109"/>
      <c r="EV304" s="109"/>
      <c r="EW304" s="109"/>
      <c r="EX304" s="109"/>
      <c r="EY304" s="109"/>
      <c r="EZ304" s="109"/>
      <c r="FA304" s="109"/>
      <c r="FB304" s="109"/>
    </row>
    <row r="305" spans="2:158" s="230" customFormat="1" x14ac:dyDescent="0.2">
      <c r="B305" s="231"/>
      <c r="J305" s="109"/>
      <c r="K305" s="109"/>
      <c r="L305" s="109"/>
      <c r="M305" s="109"/>
      <c r="N305" s="109"/>
      <c r="O305" s="109"/>
      <c r="P305" s="109"/>
      <c r="Q305" s="109"/>
      <c r="R305" s="109"/>
      <c r="S305" s="109"/>
      <c r="T305" s="109"/>
      <c r="U305" s="109"/>
      <c r="V305" s="109"/>
      <c r="W305" s="109"/>
      <c r="X305" s="109"/>
      <c r="Y305" s="109"/>
      <c r="Z305" s="109"/>
      <c r="AA305" s="109"/>
      <c r="AB305" s="109"/>
      <c r="AC305" s="109"/>
      <c r="AD305" s="109"/>
      <c r="AE305" s="109"/>
      <c r="AF305" s="109"/>
      <c r="AG305" s="109"/>
      <c r="AH305" s="109"/>
      <c r="AI305" s="109"/>
      <c r="AJ305" s="109"/>
      <c r="AK305" s="109"/>
      <c r="AL305" s="109"/>
      <c r="AM305" s="109"/>
      <c r="AN305" s="109"/>
      <c r="AO305" s="109"/>
      <c r="AP305" s="109"/>
      <c r="AQ305" s="109"/>
      <c r="AR305" s="109"/>
      <c r="AS305" s="109"/>
      <c r="AT305" s="109"/>
      <c r="AU305" s="109"/>
      <c r="AV305" s="109"/>
      <c r="AW305" s="109"/>
      <c r="AX305" s="109"/>
      <c r="AY305" s="109"/>
      <c r="AZ305" s="109"/>
      <c r="BA305" s="109"/>
      <c r="BB305" s="109"/>
      <c r="BC305" s="109"/>
      <c r="BD305" s="109"/>
      <c r="BE305" s="109"/>
      <c r="BF305" s="109"/>
      <c r="BG305" s="109"/>
      <c r="BH305" s="109"/>
      <c r="BI305" s="109"/>
      <c r="BJ305" s="109"/>
      <c r="BK305" s="109"/>
      <c r="BL305" s="109"/>
      <c r="BM305" s="109"/>
      <c r="BN305" s="109"/>
      <c r="BO305" s="109"/>
      <c r="BP305" s="109"/>
      <c r="BQ305" s="109"/>
      <c r="BR305" s="109"/>
      <c r="BS305" s="109"/>
      <c r="BT305" s="109"/>
      <c r="BU305" s="109"/>
      <c r="BV305" s="109"/>
      <c r="BW305" s="109"/>
      <c r="BX305" s="109"/>
      <c r="BY305" s="109"/>
      <c r="BZ305" s="109"/>
      <c r="CA305" s="109"/>
      <c r="CB305" s="109"/>
      <c r="CC305" s="109"/>
      <c r="CD305" s="109"/>
      <c r="CE305" s="109"/>
      <c r="CF305" s="109"/>
      <c r="CG305" s="109"/>
      <c r="CH305" s="109"/>
      <c r="CI305" s="109"/>
      <c r="CJ305" s="109"/>
      <c r="CK305" s="109"/>
      <c r="CL305" s="109"/>
      <c r="CM305" s="109"/>
      <c r="CN305" s="109"/>
      <c r="CO305" s="109"/>
      <c r="CP305" s="109"/>
      <c r="CQ305" s="109"/>
      <c r="CR305" s="109"/>
      <c r="CS305" s="109"/>
      <c r="CT305" s="109"/>
      <c r="CU305" s="109"/>
      <c r="CV305" s="109"/>
      <c r="CW305" s="109"/>
      <c r="CX305" s="109"/>
      <c r="CY305" s="109"/>
      <c r="CZ305" s="109"/>
      <c r="DA305" s="109"/>
      <c r="DB305" s="109"/>
      <c r="DC305" s="109"/>
      <c r="DD305" s="109"/>
      <c r="DE305" s="109"/>
      <c r="DF305" s="109"/>
      <c r="DG305" s="109"/>
      <c r="DH305" s="109"/>
      <c r="DI305" s="109"/>
      <c r="DJ305" s="109"/>
      <c r="DK305" s="109"/>
      <c r="DL305" s="109"/>
      <c r="DM305" s="109"/>
      <c r="DN305" s="109"/>
      <c r="DO305" s="109"/>
      <c r="DP305" s="109"/>
      <c r="DQ305" s="109"/>
      <c r="DR305" s="109"/>
      <c r="DS305" s="109"/>
      <c r="DT305" s="109"/>
      <c r="DU305" s="109"/>
      <c r="DV305" s="109"/>
      <c r="DW305" s="109"/>
      <c r="DX305" s="109"/>
      <c r="DY305" s="109"/>
      <c r="DZ305" s="109"/>
      <c r="EA305" s="109"/>
      <c r="EB305" s="109"/>
      <c r="EC305" s="109"/>
      <c r="ED305" s="109"/>
      <c r="EE305" s="109"/>
      <c r="EF305" s="109"/>
      <c r="EG305" s="109"/>
      <c r="EH305" s="109"/>
      <c r="EI305" s="109"/>
      <c r="EJ305" s="109"/>
      <c r="EK305" s="109"/>
      <c r="EL305" s="109"/>
      <c r="EM305" s="109"/>
      <c r="EN305" s="109"/>
      <c r="EO305" s="109"/>
      <c r="EP305" s="109"/>
      <c r="EQ305" s="109"/>
      <c r="ER305" s="109"/>
      <c r="ES305" s="109"/>
      <c r="ET305" s="109"/>
      <c r="EU305" s="109"/>
      <c r="EV305" s="109"/>
      <c r="EW305" s="109"/>
      <c r="EX305" s="109"/>
      <c r="EY305" s="109"/>
      <c r="EZ305" s="109"/>
      <c r="FA305" s="109"/>
      <c r="FB305" s="109"/>
    </row>
    <row r="306" spans="2:158" s="230" customFormat="1" x14ac:dyDescent="0.2">
      <c r="B306" s="231"/>
      <c r="J306" s="109"/>
      <c r="K306" s="109"/>
      <c r="L306" s="109"/>
      <c r="M306" s="109"/>
      <c r="N306" s="109"/>
      <c r="O306" s="109"/>
      <c r="P306" s="109"/>
      <c r="Q306" s="109"/>
      <c r="R306" s="109"/>
      <c r="S306" s="109"/>
      <c r="T306" s="109"/>
      <c r="U306" s="109"/>
      <c r="V306" s="109"/>
      <c r="W306" s="109"/>
      <c r="X306" s="109"/>
      <c r="Y306" s="109"/>
      <c r="Z306" s="109"/>
      <c r="AA306" s="109"/>
      <c r="AB306" s="109"/>
      <c r="AC306" s="109"/>
      <c r="AD306" s="109"/>
      <c r="AE306" s="109"/>
      <c r="AF306" s="109"/>
      <c r="AG306" s="109"/>
      <c r="AH306" s="109"/>
      <c r="AI306" s="109"/>
      <c r="AJ306" s="109"/>
      <c r="AK306" s="109"/>
      <c r="AL306" s="109"/>
      <c r="AM306" s="109"/>
      <c r="AN306" s="109"/>
      <c r="AO306" s="109"/>
      <c r="AP306" s="109"/>
      <c r="AQ306" s="109"/>
      <c r="AR306" s="109"/>
      <c r="AS306" s="109"/>
      <c r="AT306" s="109"/>
      <c r="AU306" s="109"/>
      <c r="AV306" s="109"/>
      <c r="AW306" s="109"/>
      <c r="AX306" s="109"/>
      <c r="AY306" s="109"/>
      <c r="AZ306" s="109"/>
      <c r="BA306" s="109"/>
      <c r="BB306" s="109"/>
      <c r="BC306" s="109"/>
      <c r="BD306" s="109"/>
      <c r="BE306" s="109"/>
      <c r="BF306" s="109"/>
      <c r="BG306" s="109"/>
      <c r="BH306" s="109"/>
      <c r="BI306" s="109"/>
      <c r="BJ306" s="109"/>
      <c r="BK306" s="109"/>
      <c r="BL306" s="109"/>
      <c r="BM306" s="109"/>
      <c r="BN306" s="109"/>
      <c r="BO306" s="109"/>
      <c r="BP306" s="109"/>
      <c r="BQ306" s="109"/>
      <c r="BR306" s="109"/>
      <c r="BS306" s="109"/>
      <c r="BT306" s="109"/>
      <c r="BU306" s="109"/>
      <c r="BV306" s="109"/>
      <c r="BW306" s="109"/>
      <c r="BX306" s="109"/>
      <c r="BY306" s="109"/>
      <c r="BZ306" s="109"/>
      <c r="CA306" s="109"/>
      <c r="CB306" s="109"/>
      <c r="CC306" s="109"/>
      <c r="CD306" s="109"/>
      <c r="CE306" s="109"/>
      <c r="CF306" s="109"/>
      <c r="CG306" s="109"/>
      <c r="CH306" s="109"/>
      <c r="CI306" s="109"/>
      <c r="CJ306" s="109"/>
      <c r="CK306" s="109"/>
      <c r="CL306" s="109"/>
      <c r="CM306" s="109"/>
      <c r="CN306" s="109"/>
      <c r="CO306" s="109"/>
      <c r="CP306" s="109"/>
      <c r="CQ306" s="109"/>
      <c r="CR306" s="109"/>
      <c r="CS306" s="109"/>
      <c r="CT306" s="109"/>
      <c r="CU306" s="109"/>
      <c r="CV306" s="109"/>
      <c r="CW306" s="109"/>
      <c r="CX306" s="109"/>
      <c r="CY306" s="109"/>
      <c r="CZ306" s="109"/>
      <c r="DA306" s="109"/>
      <c r="DB306" s="109"/>
      <c r="DC306" s="109"/>
      <c r="DD306" s="109"/>
      <c r="DE306" s="109"/>
      <c r="DF306" s="109"/>
      <c r="DG306" s="109"/>
      <c r="DH306" s="109"/>
      <c r="DI306" s="109"/>
      <c r="DJ306" s="109"/>
      <c r="DK306" s="109"/>
      <c r="DL306" s="109"/>
      <c r="DM306" s="109"/>
      <c r="DN306" s="109"/>
      <c r="DO306" s="109"/>
      <c r="DP306" s="109"/>
      <c r="DQ306" s="109"/>
      <c r="DR306" s="109"/>
      <c r="DS306" s="109"/>
      <c r="DT306" s="109"/>
      <c r="DU306" s="109"/>
      <c r="DV306" s="109"/>
      <c r="DW306" s="109"/>
      <c r="DX306" s="109"/>
      <c r="DY306" s="109"/>
      <c r="DZ306" s="109"/>
      <c r="EA306" s="109"/>
      <c r="EB306" s="109"/>
      <c r="EC306" s="109"/>
      <c r="ED306" s="109"/>
      <c r="EE306" s="109"/>
      <c r="EF306" s="109"/>
      <c r="EG306" s="109"/>
      <c r="EH306" s="109"/>
      <c r="EI306" s="109"/>
      <c r="EJ306" s="109"/>
      <c r="EK306" s="109"/>
      <c r="EL306" s="109"/>
      <c r="EM306" s="109"/>
      <c r="EN306" s="109"/>
      <c r="EO306" s="109"/>
      <c r="EP306" s="109"/>
      <c r="EQ306" s="109"/>
      <c r="ER306" s="109"/>
      <c r="ES306" s="109"/>
      <c r="ET306" s="109"/>
      <c r="EU306" s="109"/>
      <c r="EV306" s="109"/>
      <c r="EW306" s="109"/>
      <c r="EX306" s="109"/>
      <c r="EY306" s="109"/>
      <c r="EZ306" s="109"/>
      <c r="FA306" s="109"/>
      <c r="FB306" s="109"/>
    </row>
    <row r="307" spans="2:158" s="230" customFormat="1" x14ac:dyDescent="0.2">
      <c r="B307" s="231"/>
      <c r="J307" s="109"/>
      <c r="K307" s="109"/>
      <c r="L307" s="109"/>
      <c r="M307" s="109"/>
      <c r="N307" s="109"/>
      <c r="O307" s="109"/>
      <c r="P307" s="109"/>
      <c r="Q307" s="109"/>
      <c r="R307" s="109"/>
      <c r="S307" s="109"/>
      <c r="T307" s="109"/>
      <c r="U307" s="109"/>
      <c r="V307" s="109"/>
      <c r="W307" s="109"/>
      <c r="X307" s="109"/>
      <c r="Y307" s="109"/>
      <c r="Z307" s="109"/>
      <c r="AA307" s="109"/>
      <c r="AB307" s="109"/>
      <c r="AC307" s="109"/>
      <c r="AD307" s="109"/>
      <c r="AE307" s="109"/>
      <c r="AF307" s="109"/>
      <c r="AG307" s="109"/>
      <c r="AH307" s="109"/>
      <c r="AI307" s="109"/>
      <c r="AJ307" s="109"/>
      <c r="AK307" s="109"/>
      <c r="AL307" s="109"/>
      <c r="AM307" s="109"/>
      <c r="AN307" s="109"/>
      <c r="AO307" s="109"/>
      <c r="AP307" s="109"/>
      <c r="AQ307" s="109"/>
      <c r="AR307" s="109"/>
      <c r="AS307" s="109"/>
      <c r="AT307" s="109"/>
      <c r="AU307" s="109"/>
      <c r="AV307" s="109"/>
      <c r="AW307" s="109"/>
      <c r="AX307" s="109"/>
      <c r="AY307" s="109"/>
      <c r="AZ307" s="109"/>
      <c r="BA307" s="109"/>
      <c r="BB307" s="109"/>
      <c r="BC307" s="109"/>
      <c r="BD307" s="109"/>
      <c r="BE307" s="109"/>
      <c r="BF307" s="109"/>
      <c r="BG307" s="109"/>
      <c r="BH307" s="109"/>
      <c r="BI307" s="109"/>
      <c r="BJ307" s="109"/>
      <c r="BK307" s="109"/>
      <c r="BL307" s="109"/>
      <c r="BM307" s="109"/>
      <c r="BN307" s="109"/>
      <c r="BO307" s="109"/>
      <c r="BP307" s="109"/>
      <c r="BQ307" s="109"/>
      <c r="BR307" s="109"/>
      <c r="BS307" s="109"/>
      <c r="BT307" s="109"/>
      <c r="BU307" s="109"/>
      <c r="BV307" s="109"/>
      <c r="BW307" s="109"/>
      <c r="BX307" s="109"/>
      <c r="BY307" s="109"/>
      <c r="BZ307" s="109"/>
      <c r="CA307" s="109"/>
      <c r="CB307" s="109"/>
      <c r="CC307" s="109"/>
      <c r="CD307" s="109"/>
      <c r="CE307" s="109"/>
      <c r="CF307" s="109"/>
      <c r="CG307" s="109"/>
      <c r="CH307" s="109"/>
      <c r="CI307" s="109"/>
      <c r="CJ307" s="109"/>
      <c r="CK307" s="109"/>
      <c r="CL307" s="109"/>
      <c r="CM307" s="109"/>
      <c r="CN307" s="109"/>
      <c r="CO307" s="109"/>
      <c r="CP307" s="109"/>
      <c r="CQ307" s="109"/>
      <c r="CR307" s="109"/>
      <c r="CS307" s="109"/>
      <c r="CT307" s="109"/>
      <c r="CU307" s="109"/>
      <c r="CV307" s="109"/>
      <c r="CW307" s="109"/>
      <c r="CX307" s="109"/>
      <c r="CY307" s="109"/>
      <c r="CZ307" s="109"/>
      <c r="DA307" s="109"/>
      <c r="DB307" s="109"/>
      <c r="DC307" s="109"/>
      <c r="DD307" s="109"/>
      <c r="DE307" s="109"/>
      <c r="DF307" s="109"/>
      <c r="DG307" s="109"/>
      <c r="DH307" s="109"/>
      <c r="DI307" s="109"/>
      <c r="DJ307" s="109"/>
      <c r="DK307" s="109"/>
      <c r="DL307" s="109"/>
      <c r="DM307" s="109"/>
      <c r="DN307" s="109"/>
      <c r="DO307" s="109"/>
      <c r="DP307" s="109"/>
      <c r="DQ307" s="109"/>
      <c r="DR307" s="109"/>
      <c r="DS307" s="109"/>
      <c r="DT307" s="109"/>
      <c r="DU307" s="109"/>
      <c r="DV307" s="109"/>
      <c r="DW307" s="109"/>
      <c r="DX307" s="109"/>
      <c r="DY307" s="109"/>
      <c r="DZ307" s="109"/>
      <c r="EA307" s="109"/>
      <c r="EB307" s="109"/>
      <c r="EC307" s="109"/>
      <c r="ED307" s="109"/>
      <c r="EE307" s="109"/>
      <c r="EF307" s="109"/>
      <c r="EG307" s="109"/>
      <c r="EH307" s="109"/>
      <c r="EI307" s="109"/>
      <c r="EJ307" s="109"/>
      <c r="EK307" s="109"/>
      <c r="EL307" s="109"/>
      <c r="EM307" s="109"/>
      <c r="EN307" s="109"/>
      <c r="EO307" s="109"/>
      <c r="EP307" s="109"/>
      <c r="EQ307" s="109"/>
      <c r="ER307" s="109"/>
      <c r="ES307" s="109"/>
      <c r="ET307" s="109"/>
      <c r="EU307" s="109"/>
      <c r="EV307" s="109"/>
      <c r="EW307" s="109"/>
      <c r="EX307" s="109"/>
      <c r="EY307" s="109"/>
      <c r="EZ307" s="109"/>
      <c r="FA307" s="109"/>
      <c r="FB307" s="109"/>
    </row>
    <row r="308" spans="2:158" s="230" customFormat="1" x14ac:dyDescent="0.2">
      <c r="B308" s="231"/>
      <c r="J308" s="109"/>
      <c r="K308" s="109"/>
      <c r="L308" s="109"/>
      <c r="M308" s="109"/>
      <c r="N308" s="109"/>
      <c r="O308" s="109"/>
      <c r="P308" s="109"/>
      <c r="Q308" s="109"/>
      <c r="R308" s="109"/>
      <c r="S308" s="109"/>
      <c r="T308" s="109"/>
      <c r="U308" s="109"/>
      <c r="V308" s="109"/>
      <c r="W308" s="109"/>
      <c r="X308" s="109"/>
      <c r="Y308" s="109"/>
      <c r="Z308" s="109"/>
      <c r="AA308" s="109"/>
      <c r="AB308" s="109"/>
      <c r="AC308" s="109"/>
      <c r="AD308" s="109"/>
      <c r="AE308" s="109"/>
      <c r="AF308" s="109"/>
      <c r="AG308" s="109"/>
      <c r="AH308" s="109"/>
      <c r="AI308" s="109"/>
      <c r="AJ308" s="109"/>
      <c r="AK308" s="109"/>
      <c r="AL308" s="109"/>
      <c r="AM308" s="109"/>
      <c r="AN308" s="109"/>
      <c r="AO308" s="109"/>
      <c r="AP308" s="109"/>
      <c r="AQ308" s="109"/>
      <c r="AR308" s="109"/>
      <c r="AS308" s="109"/>
      <c r="AT308" s="109"/>
      <c r="AU308" s="109"/>
      <c r="AV308" s="109"/>
      <c r="AW308" s="109"/>
      <c r="AX308" s="109"/>
      <c r="AY308" s="109"/>
      <c r="AZ308" s="109"/>
      <c r="BA308" s="109"/>
      <c r="BB308" s="109"/>
      <c r="BC308" s="109"/>
      <c r="BD308" s="109"/>
      <c r="BE308" s="109"/>
      <c r="BF308" s="109"/>
      <c r="BG308" s="109"/>
      <c r="BH308" s="109"/>
      <c r="BI308" s="109"/>
      <c r="BJ308" s="109"/>
      <c r="BK308" s="109"/>
      <c r="BL308" s="109"/>
      <c r="BM308" s="109"/>
      <c r="BN308" s="109"/>
      <c r="BO308" s="109"/>
      <c r="BP308" s="109"/>
      <c r="BQ308" s="109"/>
      <c r="BR308" s="109"/>
      <c r="BS308" s="109"/>
      <c r="BT308" s="109"/>
      <c r="BU308" s="109"/>
      <c r="BV308" s="109"/>
      <c r="BW308" s="109"/>
      <c r="BX308" s="109"/>
      <c r="BY308" s="109"/>
      <c r="BZ308" s="109"/>
      <c r="CA308" s="109"/>
      <c r="CB308" s="109"/>
      <c r="CC308" s="109"/>
      <c r="CD308" s="109"/>
      <c r="CE308" s="109"/>
      <c r="CF308" s="109"/>
      <c r="CG308" s="109"/>
      <c r="CH308" s="109"/>
      <c r="CI308" s="109"/>
      <c r="CJ308" s="109"/>
      <c r="CK308" s="109"/>
      <c r="CL308" s="109"/>
      <c r="CM308" s="109"/>
      <c r="CN308" s="109"/>
      <c r="CO308" s="109"/>
      <c r="CP308" s="109"/>
      <c r="CQ308" s="109"/>
      <c r="CR308" s="109"/>
      <c r="CS308" s="109"/>
      <c r="CT308" s="109"/>
      <c r="CU308" s="109"/>
      <c r="CV308" s="109"/>
      <c r="CW308" s="109"/>
      <c r="CX308" s="109"/>
      <c r="CY308" s="109"/>
      <c r="CZ308" s="109"/>
      <c r="DA308" s="109"/>
      <c r="DB308" s="109"/>
      <c r="DC308" s="109"/>
      <c r="DD308" s="109"/>
      <c r="DE308" s="109"/>
      <c r="DF308" s="109"/>
      <c r="DG308" s="109"/>
      <c r="DH308" s="109"/>
      <c r="DI308" s="109"/>
      <c r="DJ308" s="109"/>
      <c r="DK308" s="109"/>
      <c r="DL308" s="109"/>
      <c r="DM308" s="109"/>
      <c r="DN308" s="109"/>
      <c r="DO308" s="109"/>
      <c r="DP308" s="109"/>
      <c r="DQ308" s="109"/>
      <c r="DR308" s="109"/>
      <c r="DS308" s="109"/>
      <c r="DT308" s="109"/>
      <c r="DU308" s="109"/>
      <c r="DV308" s="109"/>
      <c r="DW308" s="109"/>
      <c r="DX308" s="109"/>
      <c r="DY308" s="109"/>
      <c r="DZ308" s="109"/>
      <c r="EA308" s="109"/>
      <c r="EB308" s="109"/>
      <c r="EC308" s="109"/>
      <c r="ED308" s="109"/>
      <c r="EE308" s="109"/>
      <c r="EF308" s="109"/>
      <c r="EG308" s="109"/>
      <c r="EH308" s="109"/>
      <c r="EI308" s="109"/>
      <c r="EJ308" s="109"/>
      <c r="EK308" s="109"/>
      <c r="EL308" s="109"/>
      <c r="EM308" s="109"/>
      <c r="EN308" s="109"/>
      <c r="EO308" s="109"/>
      <c r="EP308" s="109"/>
      <c r="EQ308" s="109"/>
      <c r="ER308" s="109"/>
      <c r="ES308" s="109"/>
      <c r="ET308" s="109"/>
      <c r="EU308" s="109"/>
      <c r="EV308" s="109"/>
      <c r="EW308" s="109"/>
      <c r="EX308" s="109"/>
      <c r="EY308" s="109"/>
      <c r="EZ308" s="109"/>
      <c r="FA308" s="109"/>
      <c r="FB308" s="109"/>
    </row>
    <row r="309" spans="2:158" s="230" customFormat="1" x14ac:dyDescent="0.2">
      <c r="B309" s="231"/>
      <c r="J309" s="109"/>
      <c r="K309" s="109"/>
      <c r="L309" s="109"/>
      <c r="M309" s="109"/>
      <c r="N309" s="109"/>
      <c r="O309" s="109"/>
      <c r="P309" s="109"/>
      <c r="Q309" s="109"/>
      <c r="R309" s="109"/>
      <c r="S309" s="109"/>
      <c r="T309" s="109"/>
      <c r="U309" s="109"/>
      <c r="V309" s="109"/>
      <c r="W309" s="109"/>
      <c r="X309" s="109"/>
      <c r="Y309" s="109"/>
      <c r="Z309" s="109"/>
      <c r="AA309" s="109"/>
      <c r="AB309" s="109"/>
      <c r="AC309" s="109"/>
      <c r="AD309" s="109"/>
      <c r="AE309" s="109"/>
      <c r="AF309" s="109"/>
      <c r="AG309" s="109"/>
      <c r="AH309" s="109"/>
      <c r="AI309" s="109"/>
      <c r="AJ309" s="109"/>
      <c r="AK309" s="109"/>
      <c r="AL309" s="109"/>
      <c r="AM309" s="109"/>
      <c r="AN309" s="109"/>
      <c r="AO309" s="109"/>
      <c r="AP309" s="109"/>
      <c r="AQ309" s="109"/>
      <c r="AR309" s="109"/>
      <c r="AS309" s="109"/>
      <c r="AT309" s="109"/>
      <c r="AU309" s="109"/>
      <c r="AV309" s="109"/>
      <c r="AW309" s="109"/>
      <c r="AX309" s="109"/>
      <c r="AY309" s="109"/>
      <c r="AZ309" s="109"/>
      <c r="BA309" s="109"/>
      <c r="BB309" s="109"/>
      <c r="BC309" s="109"/>
      <c r="BD309" s="109"/>
      <c r="BE309" s="109"/>
      <c r="BF309" s="109"/>
      <c r="BG309" s="109"/>
      <c r="BH309" s="109"/>
      <c r="BI309" s="109"/>
      <c r="BJ309" s="109"/>
      <c r="BK309" s="109"/>
      <c r="BL309" s="109"/>
      <c r="BM309" s="109"/>
      <c r="BN309" s="109"/>
      <c r="BO309" s="109"/>
      <c r="BP309" s="109"/>
      <c r="BQ309" s="109"/>
      <c r="BR309" s="109"/>
      <c r="BS309" s="109"/>
      <c r="BT309" s="109"/>
      <c r="BU309" s="109"/>
      <c r="BV309" s="109"/>
      <c r="BW309" s="109"/>
      <c r="BX309" s="109"/>
      <c r="BY309" s="109"/>
      <c r="BZ309" s="109"/>
      <c r="CA309" s="109"/>
      <c r="CB309" s="109"/>
      <c r="CC309" s="109"/>
      <c r="CD309" s="109"/>
      <c r="CE309" s="109"/>
      <c r="CF309" s="109"/>
      <c r="CG309" s="109"/>
      <c r="CH309" s="109"/>
      <c r="CI309" s="109"/>
      <c r="CJ309" s="109"/>
      <c r="CK309" s="109"/>
      <c r="CL309" s="109"/>
      <c r="CM309" s="109"/>
      <c r="CN309" s="109"/>
      <c r="CO309" s="109"/>
      <c r="CP309" s="109"/>
      <c r="CQ309" s="109"/>
      <c r="CR309" s="109"/>
      <c r="CS309" s="109"/>
      <c r="CT309" s="109"/>
      <c r="CU309" s="109"/>
      <c r="CV309" s="109"/>
      <c r="CW309" s="109"/>
      <c r="CX309" s="109"/>
      <c r="CY309" s="109"/>
      <c r="CZ309" s="109"/>
      <c r="DA309" s="109"/>
      <c r="DB309" s="109"/>
      <c r="DC309" s="109"/>
      <c r="DD309" s="109"/>
      <c r="DE309" s="109"/>
      <c r="DF309" s="109"/>
      <c r="DG309" s="109"/>
      <c r="DH309" s="109"/>
      <c r="DI309" s="109"/>
      <c r="DJ309" s="109"/>
      <c r="DK309" s="109"/>
      <c r="DL309" s="109"/>
      <c r="DM309" s="109"/>
      <c r="DN309" s="109"/>
      <c r="DO309" s="109"/>
      <c r="DP309" s="109"/>
      <c r="DQ309" s="109"/>
      <c r="DR309" s="109"/>
      <c r="DS309" s="109"/>
      <c r="DT309" s="109"/>
      <c r="DU309" s="109"/>
      <c r="DV309" s="109"/>
      <c r="DW309" s="109"/>
      <c r="DX309" s="109"/>
      <c r="DY309" s="109"/>
      <c r="DZ309" s="109"/>
      <c r="EA309" s="109"/>
      <c r="EB309" s="109"/>
      <c r="EC309" s="109"/>
      <c r="ED309" s="109"/>
      <c r="EE309" s="109"/>
      <c r="EF309" s="109"/>
      <c r="EG309" s="109"/>
      <c r="EH309" s="109"/>
      <c r="EI309" s="109"/>
      <c r="EJ309" s="109"/>
      <c r="EK309" s="109"/>
      <c r="EL309" s="109"/>
      <c r="EM309" s="109"/>
      <c r="EN309" s="109"/>
      <c r="EO309" s="109"/>
      <c r="EP309" s="109"/>
      <c r="EQ309" s="109"/>
      <c r="ER309" s="109"/>
      <c r="ES309" s="109"/>
      <c r="ET309" s="109"/>
      <c r="EU309" s="109"/>
      <c r="EV309" s="109"/>
      <c r="EW309" s="109"/>
      <c r="EX309" s="109"/>
      <c r="EY309" s="109"/>
      <c r="EZ309" s="109"/>
      <c r="FA309" s="109"/>
      <c r="FB309" s="109"/>
    </row>
    <row r="310" spans="2:158" s="230" customFormat="1" x14ac:dyDescent="0.2">
      <c r="B310" s="231"/>
      <c r="J310" s="109"/>
      <c r="K310" s="109"/>
      <c r="L310" s="109"/>
      <c r="M310" s="109"/>
      <c r="N310" s="109"/>
      <c r="O310" s="109"/>
      <c r="P310" s="109"/>
      <c r="Q310" s="109"/>
      <c r="R310" s="109"/>
      <c r="S310" s="109"/>
      <c r="T310" s="109"/>
      <c r="U310" s="109"/>
      <c r="V310" s="109"/>
      <c r="W310" s="109"/>
      <c r="X310" s="109"/>
      <c r="Y310" s="109"/>
      <c r="Z310" s="109"/>
      <c r="AA310" s="109"/>
      <c r="AB310" s="109"/>
      <c r="AC310" s="109"/>
      <c r="AD310" s="109"/>
      <c r="AE310" s="109"/>
      <c r="AF310" s="109"/>
      <c r="AG310" s="109"/>
      <c r="AH310" s="109"/>
      <c r="AI310" s="109"/>
      <c r="AJ310" s="109"/>
      <c r="AK310" s="109"/>
      <c r="AL310" s="109"/>
      <c r="AM310" s="109"/>
      <c r="AN310" s="109"/>
      <c r="AO310" s="109"/>
      <c r="AP310" s="109"/>
      <c r="AQ310" s="109"/>
      <c r="AR310" s="109"/>
      <c r="AS310" s="109"/>
      <c r="AT310" s="109"/>
      <c r="AU310" s="109"/>
      <c r="AV310" s="109"/>
      <c r="AW310" s="109"/>
      <c r="AX310" s="109"/>
      <c r="AY310" s="109"/>
      <c r="AZ310" s="109"/>
      <c r="BA310" s="109"/>
      <c r="BB310" s="109"/>
      <c r="BC310" s="109"/>
      <c r="BD310" s="109"/>
      <c r="BE310" s="109"/>
      <c r="BF310" s="109"/>
      <c r="BG310" s="109"/>
      <c r="BH310" s="109"/>
      <c r="BI310" s="109"/>
      <c r="BJ310" s="109"/>
      <c r="BK310" s="109"/>
      <c r="BL310" s="109"/>
      <c r="BM310" s="109"/>
      <c r="BN310" s="109"/>
      <c r="BO310" s="109"/>
      <c r="BP310" s="109"/>
      <c r="BQ310" s="109"/>
      <c r="BR310" s="109"/>
      <c r="BS310" s="109"/>
      <c r="BT310" s="109"/>
      <c r="BU310" s="109"/>
      <c r="BV310" s="109"/>
      <c r="BW310" s="109"/>
      <c r="BX310" s="109"/>
      <c r="BY310" s="109"/>
      <c r="BZ310" s="109"/>
      <c r="CA310" s="109"/>
      <c r="CB310" s="109"/>
      <c r="CC310" s="109"/>
      <c r="CD310" s="109"/>
      <c r="CE310" s="109"/>
      <c r="CF310" s="109"/>
      <c r="CG310" s="109"/>
      <c r="CH310" s="109"/>
      <c r="CI310" s="109"/>
      <c r="CJ310" s="109"/>
      <c r="CK310" s="109"/>
      <c r="CL310" s="109"/>
      <c r="CM310" s="109"/>
      <c r="CN310" s="109"/>
      <c r="CO310" s="109"/>
      <c r="CP310" s="109"/>
      <c r="CQ310" s="109"/>
      <c r="CR310" s="109"/>
      <c r="CS310" s="109"/>
      <c r="CT310" s="109"/>
      <c r="CU310" s="109"/>
      <c r="CV310" s="109"/>
      <c r="CW310" s="109"/>
      <c r="CX310" s="109"/>
      <c r="CY310" s="109"/>
      <c r="CZ310" s="109"/>
      <c r="DA310" s="109"/>
      <c r="DB310" s="109"/>
      <c r="DC310" s="109"/>
      <c r="DD310" s="109"/>
      <c r="DE310" s="109"/>
      <c r="DF310" s="109"/>
      <c r="DG310" s="109"/>
      <c r="DH310" s="109"/>
      <c r="DI310" s="109"/>
      <c r="DJ310" s="109"/>
      <c r="DK310" s="109"/>
      <c r="DL310" s="109"/>
      <c r="DM310" s="109"/>
      <c r="DN310" s="109"/>
      <c r="DO310" s="109"/>
      <c r="DP310" s="109"/>
      <c r="DQ310" s="109"/>
      <c r="DR310" s="109"/>
      <c r="DS310" s="109"/>
      <c r="DT310" s="109"/>
      <c r="DU310" s="109"/>
      <c r="DV310" s="109"/>
      <c r="DW310" s="109"/>
      <c r="DX310" s="109"/>
      <c r="DY310" s="109"/>
      <c r="DZ310" s="109"/>
      <c r="EA310" s="109"/>
      <c r="EB310" s="109"/>
      <c r="EC310" s="109"/>
      <c r="ED310" s="109"/>
      <c r="EE310" s="109"/>
      <c r="EF310" s="109"/>
      <c r="EG310" s="109"/>
      <c r="EH310" s="109"/>
      <c r="EI310" s="109"/>
      <c r="EJ310" s="109"/>
      <c r="EK310" s="109"/>
      <c r="EL310" s="109"/>
      <c r="EM310" s="109"/>
      <c r="EN310" s="109"/>
      <c r="EO310" s="109"/>
      <c r="EP310" s="109"/>
      <c r="EQ310" s="109"/>
      <c r="ER310" s="109"/>
      <c r="ES310" s="109"/>
      <c r="ET310" s="109"/>
      <c r="EU310" s="109"/>
      <c r="EV310" s="109"/>
      <c r="EW310" s="109"/>
      <c r="EX310" s="109"/>
      <c r="EY310" s="109"/>
      <c r="EZ310" s="109"/>
      <c r="FA310" s="109"/>
      <c r="FB310" s="109"/>
    </row>
    <row r="311" spans="2:158" s="230" customFormat="1" x14ac:dyDescent="0.2">
      <c r="B311" s="231"/>
      <c r="J311" s="109"/>
      <c r="K311" s="109"/>
      <c r="L311" s="109"/>
      <c r="M311" s="109"/>
      <c r="N311" s="109"/>
      <c r="O311" s="109"/>
      <c r="P311" s="109"/>
      <c r="Q311" s="109"/>
      <c r="R311" s="109"/>
      <c r="S311" s="109"/>
      <c r="T311" s="109"/>
      <c r="U311" s="109"/>
      <c r="V311" s="109"/>
      <c r="W311" s="109"/>
      <c r="X311" s="109"/>
      <c r="Y311" s="109"/>
      <c r="Z311" s="109"/>
      <c r="AA311" s="109"/>
      <c r="AB311" s="109"/>
      <c r="AC311" s="109"/>
      <c r="AD311" s="109"/>
      <c r="AE311" s="109"/>
      <c r="AF311" s="109"/>
      <c r="AG311" s="109"/>
      <c r="AH311" s="109"/>
      <c r="AI311" s="109"/>
      <c r="AJ311" s="109"/>
      <c r="AK311" s="109"/>
      <c r="AL311" s="109"/>
      <c r="AM311" s="109"/>
      <c r="AN311" s="109"/>
      <c r="AO311" s="109"/>
      <c r="AP311" s="109"/>
      <c r="AQ311" s="109"/>
      <c r="AR311" s="109"/>
      <c r="AS311" s="109"/>
      <c r="AT311" s="109"/>
      <c r="AU311" s="109"/>
      <c r="AV311" s="109"/>
      <c r="AW311" s="109"/>
      <c r="AX311" s="109"/>
      <c r="AY311" s="109"/>
      <c r="AZ311" s="109"/>
      <c r="BA311" s="109"/>
      <c r="BB311" s="109"/>
      <c r="BC311" s="109"/>
      <c r="BD311" s="109"/>
      <c r="BE311" s="109"/>
      <c r="BF311" s="109"/>
      <c r="BG311" s="109"/>
      <c r="BH311" s="109"/>
      <c r="BI311" s="109"/>
      <c r="BJ311" s="109"/>
      <c r="BK311" s="109"/>
      <c r="BL311" s="109"/>
      <c r="BM311" s="109"/>
      <c r="BN311" s="109"/>
      <c r="BO311" s="109"/>
      <c r="BP311" s="109"/>
      <c r="BQ311" s="109"/>
      <c r="BR311" s="109"/>
      <c r="BS311" s="109"/>
      <c r="BT311" s="109"/>
      <c r="BU311" s="109"/>
      <c r="BV311" s="109"/>
      <c r="BW311" s="109"/>
      <c r="BX311" s="109"/>
      <c r="BY311" s="109"/>
      <c r="BZ311" s="109"/>
      <c r="CA311" s="109"/>
      <c r="CB311" s="109"/>
      <c r="CC311" s="109"/>
      <c r="CD311" s="109"/>
      <c r="CE311" s="109"/>
      <c r="CF311" s="109"/>
      <c r="CG311" s="109"/>
      <c r="CH311" s="109"/>
      <c r="CI311" s="109"/>
      <c r="CJ311" s="109"/>
      <c r="CK311" s="109"/>
      <c r="CL311" s="109"/>
      <c r="CM311" s="109"/>
      <c r="CN311" s="109"/>
      <c r="CO311" s="109"/>
      <c r="CP311" s="109"/>
      <c r="CQ311" s="109"/>
      <c r="CR311" s="109"/>
      <c r="CS311" s="109"/>
      <c r="CT311" s="109"/>
      <c r="CU311" s="109"/>
      <c r="CV311" s="109"/>
      <c r="CW311" s="109"/>
      <c r="CX311" s="109"/>
      <c r="CY311" s="109"/>
      <c r="CZ311" s="109"/>
      <c r="DA311" s="109"/>
      <c r="DB311" s="109"/>
      <c r="DC311" s="109"/>
      <c r="DD311" s="109"/>
      <c r="DE311" s="109"/>
      <c r="DF311" s="109"/>
      <c r="DG311" s="109"/>
      <c r="DH311" s="109"/>
      <c r="DI311" s="109"/>
      <c r="DJ311" s="109"/>
      <c r="DK311" s="109"/>
      <c r="DL311" s="109"/>
      <c r="DM311" s="109"/>
      <c r="DN311" s="109"/>
      <c r="DO311" s="109"/>
      <c r="DP311" s="109"/>
      <c r="DQ311" s="109"/>
      <c r="DR311" s="109"/>
      <c r="DS311" s="109"/>
      <c r="DT311" s="109"/>
      <c r="DU311" s="109"/>
      <c r="DV311" s="109"/>
      <c r="DW311" s="109"/>
      <c r="DX311" s="109"/>
      <c r="DY311" s="109"/>
      <c r="DZ311" s="109"/>
      <c r="EA311" s="109"/>
      <c r="EB311" s="109"/>
      <c r="EC311" s="109"/>
      <c r="ED311" s="109"/>
      <c r="EE311" s="109"/>
      <c r="EF311" s="109"/>
      <c r="EG311" s="109"/>
      <c r="EH311" s="109"/>
      <c r="EI311" s="109"/>
      <c r="EJ311" s="109"/>
      <c r="EK311" s="109"/>
      <c r="EL311" s="109"/>
      <c r="EM311" s="109"/>
      <c r="EN311" s="109"/>
      <c r="EO311" s="109"/>
      <c r="EP311" s="109"/>
      <c r="EQ311" s="109"/>
      <c r="ER311" s="109"/>
      <c r="ES311" s="109"/>
      <c r="ET311" s="109"/>
      <c r="EU311" s="109"/>
      <c r="EV311" s="109"/>
      <c r="EW311" s="109"/>
      <c r="EX311" s="109"/>
      <c r="EY311" s="109"/>
      <c r="EZ311" s="109"/>
      <c r="FA311" s="109"/>
      <c r="FB311" s="109"/>
    </row>
    <row r="312" spans="2:158" s="230" customFormat="1" x14ac:dyDescent="0.2">
      <c r="B312" s="231"/>
      <c r="J312" s="109"/>
      <c r="K312" s="109"/>
      <c r="L312" s="109"/>
      <c r="M312" s="109"/>
      <c r="N312" s="109"/>
      <c r="O312" s="109"/>
      <c r="P312" s="109"/>
      <c r="Q312" s="109"/>
      <c r="R312" s="109"/>
      <c r="S312" s="109"/>
      <c r="T312" s="109"/>
      <c r="U312" s="109"/>
      <c r="V312" s="109"/>
      <c r="W312" s="109"/>
      <c r="X312" s="109"/>
      <c r="Y312" s="109"/>
      <c r="Z312" s="109"/>
      <c r="AA312" s="109"/>
      <c r="AB312" s="109"/>
      <c r="AC312" s="109"/>
      <c r="AD312" s="109"/>
      <c r="AE312" s="109"/>
      <c r="AF312" s="109"/>
      <c r="AG312" s="109"/>
      <c r="AH312" s="109"/>
      <c r="AI312" s="109"/>
      <c r="AJ312" s="109"/>
      <c r="AK312" s="109"/>
      <c r="AL312" s="109"/>
      <c r="AM312" s="109"/>
      <c r="AN312" s="109"/>
      <c r="AO312" s="109"/>
      <c r="AP312" s="109"/>
      <c r="AQ312" s="109"/>
      <c r="AR312" s="109"/>
      <c r="AS312" s="109"/>
      <c r="AT312" s="109"/>
      <c r="AU312" s="109"/>
      <c r="AV312" s="109"/>
      <c r="AW312" s="109"/>
      <c r="AX312" s="109"/>
      <c r="AY312" s="109"/>
      <c r="AZ312" s="109"/>
      <c r="BA312" s="109"/>
      <c r="BB312" s="109"/>
      <c r="BC312" s="109"/>
      <c r="BD312" s="109"/>
      <c r="BE312" s="109"/>
      <c r="BF312" s="109"/>
      <c r="BG312" s="109"/>
      <c r="BH312" s="109"/>
      <c r="BI312" s="109"/>
      <c r="BJ312" s="109"/>
      <c r="BK312" s="109"/>
      <c r="BL312" s="109"/>
      <c r="BM312" s="109"/>
      <c r="BN312" s="109"/>
      <c r="BO312" s="109"/>
      <c r="BP312" s="109"/>
      <c r="BQ312" s="109"/>
      <c r="BR312" s="109"/>
      <c r="BS312" s="109"/>
      <c r="BT312" s="109"/>
      <c r="BU312" s="109"/>
      <c r="BV312" s="109"/>
      <c r="BW312" s="109"/>
      <c r="BX312" s="109"/>
      <c r="BY312" s="109"/>
      <c r="BZ312" s="109"/>
      <c r="CA312" s="109"/>
      <c r="CB312" s="109"/>
      <c r="CC312" s="109"/>
      <c r="CD312" s="109"/>
      <c r="CE312" s="109"/>
      <c r="CF312" s="109"/>
      <c r="CG312" s="109"/>
      <c r="CH312" s="109"/>
      <c r="CI312" s="109"/>
      <c r="CJ312" s="109"/>
      <c r="CK312" s="109"/>
      <c r="CL312" s="109"/>
      <c r="CM312" s="109"/>
      <c r="CN312" s="109"/>
      <c r="CO312" s="109"/>
      <c r="CP312" s="109"/>
      <c r="CQ312" s="109"/>
      <c r="CR312" s="109"/>
      <c r="CS312" s="109"/>
      <c r="CT312" s="109"/>
      <c r="CU312" s="109"/>
      <c r="CV312" s="109"/>
      <c r="CW312" s="109"/>
      <c r="CX312" s="109"/>
      <c r="CY312" s="109"/>
      <c r="CZ312" s="109"/>
      <c r="DA312" s="109"/>
      <c r="DB312" s="109"/>
      <c r="DC312" s="109"/>
      <c r="DD312" s="109"/>
      <c r="DE312" s="109"/>
      <c r="DF312" s="109"/>
      <c r="DG312" s="109"/>
      <c r="DH312" s="109"/>
      <c r="DI312" s="109"/>
      <c r="DJ312" s="109"/>
      <c r="DK312" s="109"/>
      <c r="DL312" s="109"/>
      <c r="DM312" s="109"/>
      <c r="DN312" s="109"/>
      <c r="DO312" s="109"/>
      <c r="DP312" s="109"/>
      <c r="DQ312" s="109"/>
      <c r="DR312" s="109"/>
      <c r="DS312" s="109"/>
      <c r="DT312" s="109"/>
      <c r="DU312" s="109"/>
      <c r="DV312" s="109"/>
      <c r="DW312" s="109"/>
      <c r="DX312" s="109"/>
      <c r="DY312" s="109"/>
      <c r="DZ312" s="109"/>
      <c r="EA312" s="109"/>
      <c r="EB312" s="109"/>
      <c r="EC312" s="109"/>
      <c r="ED312" s="109"/>
      <c r="EE312" s="109"/>
      <c r="EF312" s="109"/>
      <c r="EG312" s="109"/>
      <c r="EH312" s="109"/>
      <c r="EI312" s="109"/>
      <c r="EJ312" s="109"/>
      <c r="EK312" s="109"/>
      <c r="EL312" s="109"/>
      <c r="EM312" s="109"/>
      <c r="EN312" s="109"/>
      <c r="EO312" s="109"/>
      <c r="EP312" s="109"/>
      <c r="EQ312" s="109"/>
      <c r="ER312" s="109"/>
      <c r="ES312" s="109"/>
      <c r="ET312" s="109"/>
      <c r="EU312" s="109"/>
      <c r="EV312" s="109"/>
      <c r="EW312" s="109"/>
      <c r="EX312" s="109"/>
      <c r="EY312" s="109"/>
      <c r="EZ312" s="109"/>
      <c r="FA312" s="109"/>
      <c r="FB312" s="109"/>
    </row>
    <row r="313" spans="2:158" s="230" customFormat="1" x14ac:dyDescent="0.2">
      <c r="B313" s="231"/>
      <c r="J313" s="109"/>
      <c r="K313" s="109"/>
      <c r="L313" s="109"/>
      <c r="M313" s="109"/>
      <c r="N313" s="109"/>
      <c r="O313" s="109"/>
      <c r="P313" s="109"/>
      <c r="Q313" s="109"/>
      <c r="R313" s="109"/>
      <c r="S313" s="109"/>
      <c r="T313" s="109"/>
      <c r="U313" s="109"/>
      <c r="V313" s="109"/>
      <c r="W313" s="109"/>
      <c r="X313" s="109"/>
      <c r="Y313" s="109"/>
      <c r="Z313" s="109"/>
      <c r="AA313" s="109"/>
      <c r="AB313" s="109"/>
      <c r="AC313" s="109"/>
      <c r="AD313" s="109"/>
      <c r="AE313" s="109"/>
      <c r="AF313" s="109"/>
      <c r="AG313" s="109"/>
      <c r="AH313" s="109"/>
      <c r="AI313" s="109"/>
      <c r="AJ313" s="109"/>
      <c r="AK313" s="109"/>
      <c r="AL313" s="109"/>
      <c r="AM313" s="109"/>
      <c r="AN313" s="109"/>
      <c r="AO313" s="109"/>
      <c r="AP313" s="109"/>
      <c r="AQ313" s="109"/>
      <c r="AR313" s="109"/>
      <c r="AS313" s="109"/>
      <c r="AT313" s="109"/>
      <c r="AU313" s="109"/>
      <c r="AV313" s="109"/>
      <c r="AW313" s="109"/>
      <c r="AX313" s="109"/>
      <c r="AY313" s="109"/>
      <c r="AZ313" s="109"/>
      <c r="BA313" s="109"/>
      <c r="BB313" s="109"/>
      <c r="BC313" s="109"/>
      <c r="BD313" s="109"/>
      <c r="BE313" s="109"/>
      <c r="BF313" s="109"/>
      <c r="BG313" s="109"/>
      <c r="BH313" s="109"/>
      <c r="BI313" s="109"/>
      <c r="BJ313" s="109"/>
      <c r="BK313" s="109"/>
      <c r="BL313" s="109"/>
      <c r="BM313" s="109"/>
      <c r="BN313" s="109"/>
      <c r="BO313" s="109"/>
      <c r="BP313" s="109"/>
      <c r="BQ313" s="109"/>
      <c r="BR313" s="109"/>
      <c r="BS313" s="109"/>
      <c r="BT313" s="109"/>
      <c r="BU313" s="109"/>
      <c r="BV313" s="109"/>
      <c r="BW313" s="109"/>
      <c r="BX313" s="109"/>
      <c r="BY313" s="109"/>
      <c r="BZ313" s="109"/>
      <c r="CA313" s="109"/>
      <c r="CB313" s="109"/>
      <c r="CC313" s="109"/>
      <c r="CD313" s="109"/>
      <c r="CE313" s="109"/>
      <c r="CF313" s="109"/>
      <c r="CG313" s="109"/>
      <c r="CH313" s="109"/>
      <c r="CI313" s="109"/>
      <c r="CJ313" s="109"/>
      <c r="CK313" s="109"/>
      <c r="CL313" s="109"/>
      <c r="CM313" s="109"/>
      <c r="CN313" s="109"/>
      <c r="CO313" s="109"/>
      <c r="CP313" s="109"/>
      <c r="CQ313" s="109"/>
      <c r="CR313" s="109"/>
      <c r="CS313" s="109"/>
      <c r="CT313" s="109"/>
      <c r="CU313" s="109"/>
      <c r="CV313" s="109"/>
      <c r="CW313" s="109"/>
      <c r="CX313" s="109"/>
      <c r="CY313" s="109"/>
      <c r="CZ313" s="109"/>
      <c r="DA313" s="109"/>
      <c r="DB313" s="109"/>
      <c r="DC313" s="109"/>
      <c r="DD313" s="109"/>
      <c r="DE313" s="109"/>
      <c r="DF313" s="109"/>
      <c r="DG313" s="109"/>
      <c r="DH313" s="109"/>
      <c r="DI313" s="109"/>
      <c r="DJ313" s="109"/>
      <c r="DK313" s="109"/>
      <c r="DL313" s="109"/>
      <c r="DM313" s="109"/>
      <c r="DN313" s="109"/>
      <c r="DO313" s="109"/>
      <c r="DP313" s="109"/>
      <c r="DQ313" s="109"/>
      <c r="DR313" s="109"/>
      <c r="DS313" s="109"/>
      <c r="DT313" s="109"/>
      <c r="DU313" s="109"/>
      <c r="DV313" s="109"/>
      <c r="DW313" s="109"/>
      <c r="DX313" s="109"/>
      <c r="DY313" s="109"/>
      <c r="DZ313" s="109"/>
      <c r="EA313" s="109"/>
      <c r="EB313" s="109"/>
      <c r="EC313" s="109"/>
      <c r="ED313" s="109"/>
      <c r="EE313" s="109"/>
      <c r="EF313" s="109"/>
      <c r="EG313" s="109"/>
      <c r="EH313" s="109"/>
      <c r="EI313" s="109"/>
      <c r="EJ313" s="109"/>
      <c r="EK313" s="109"/>
      <c r="EL313" s="109"/>
      <c r="EM313" s="109"/>
      <c r="EN313" s="109"/>
      <c r="EO313" s="109"/>
      <c r="EP313" s="109"/>
      <c r="EQ313" s="109"/>
      <c r="ER313" s="109"/>
      <c r="ES313" s="109"/>
      <c r="ET313" s="109"/>
      <c r="EU313" s="109"/>
      <c r="EV313" s="109"/>
      <c r="EW313" s="109"/>
      <c r="EX313" s="109"/>
      <c r="EY313" s="109"/>
      <c r="EZ313" s="109"/>
      <c r="FA313" s="109"/>
      <c r="FB313" s="109"/>
    </row>
    <row r="314" spans="2:158" s="230" customFormat="1" x14ac:dyDescent="0.2">
      <c r="B314" s="231"/>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c r="AG314" s="109"/>
      <c r="AH314" s="109"/>
      <c r="AI314" s="109"/>
      <c r="AJ314" s="109"/>
      <c r="AK314" s="109"/>
      <c r="AL314" s="109"/>
      <c r="AM314" s="109"/>
      <c r="AN314" s="109"/>
      <c r="AO314" s="109"/>
      <c r="AP314" s="109"/>
      <c r="AQ314" s="109"/>
      <c r="AR314" s="109"/>
      <c r="AS314" s="109"/>
      <c r="AT314" s="109"/>
      <c r="AU314" s="109"/>
      <c r="AV314" s="109"/>
      <c r="AW314" s="109"/>
      <c r="AX314" s="109"/>
      <c r="AY314" s="109"/>
      <c r="AZ314" s="109"/>
      <c r="BA314" s="109"/>
      <c r="BB314" s="109"/>
      <c r="BC314" s="109"/>
      <c r="BD314" s="109"/>
      <c r="BE314" s="109"/>
      <c r="BF314" s="109"/>
      <c r="BG314" s="109"/>
      <c r="BH314" s="109"/>
      <c r="BI314" s="109"/>
      <c r="BJ314" s="109"/>
      <c r="BK314" s="109"/>
      <c r="BL314" s="109"/>
      <c r="BM314" s="109"/>
      <c r="BN314" s="109"/>
      <c r="BO314" s="109"/>
      <c r="BP314" s="109"/>
      <c r="BQ314" s="109"/>
      <c r="BR314" s="109"/>
      <c r="BS314" s="109"/>
      <c r="BT314" s="109"/>
      <c r="BU314" s="109"/>
      <c r="BV314" s="109"/>
      <c r="BW314" s="109"/>
      <c r="BX314" s="109"/>
      <c r="BY314" s="109"/>
      <c r="BZ314" s="109"/>
      <c r="CA314" s="109"/>
      <c r="CB314" s="109"/>
      <c r="CC314" s="109"/>
      <c r="CD314" s="109"/>
      <c r="CE314" s="109"/>
      <c r="CF314" s="109"/>
      <c r="CG314" s="109"/>
      <c r="CH314" s="109"/>
      <c r="CI314" s="109"/>
      <c r="CJ314" s="109"/>
      <c r="CK314" s="109"/>
      <c r="CL314" s="109"/>
      <c r="CM314" s="109"/>
      <c r="CN314" s="109"/>
      <c r="CO314" s="109"/>
      <c r="CP314" s="109"/>
      <c r="CQ314" s="109"/>
      <c r="CR314" s="109"/>
      <c r="CS314" s="109"/>
      <c r="CT314" s="109"/>
      <c r="CU314" s="109"/>
      <c r="CV314" s="109"/>
      <c r="CW314" s="109"/>
      <c r="CX314" s="109"/>
      <c r="CY314" s="109"/>
      <c r="CZ314" s="109"/>
      <c r="DA314" s="109"/>
      <c r="DB314" s="109"/>
      <c r="DC314" s="109"/>
      <c r="DD314" s="109"/>
      <c r="DE314" s="109"/>
      <c r="DF314" s="109"/>
      <c r="DG314" s="109"/>
      <c r="DH314" s="109"/>
      <c r="DI314" s="109"/>
      <c r="DJ314" s="109"/>
      <c r="DK314" s="109"/>
      <c r="DL314" s="109"/>
      <c r="DM314" s="109"/>
      <c r="DN314" s="109"/>
      <c r="DO314" s="109"/>
      <c r="DP314" s="109"/>
      <c r="DQ314" s="109"/>
      <c r="DR314" s="109"/>
      <c r="DS314" s="109"/>
      <c r="DT314" s="109"/>
      <c r="DU314" s="109"/>
      <c r="DV314" s="109"/>
      <c r="DW314" s="109"/>
      <c r="DX314" s="109"/>
      <c r="DY314" s="109"/>
      <c r="DZ314" s="109"/>
      <c r="EA314" s="109"/>
      <c r="EB314" s="109"/>
      <c r="EC314" s="109"/>
      <c r="ED314" s="109"/>
      <c r="EE314" s="109"/>
      <c r="EF314" s="109"/>
      <c r="EG314" s="109"/>
      <c r="EH314" s="109"/>
      <c r="EI314" s="109"/>
      <c r="EJ314" s="109"/>
      <c r="EK314" s="109"/>
      <c r="EL314" s="109"/>
      <c r="EM314" s="109"/>
      <c r="EN314" s="109"/>
      <c r="EO314" s="109"/>
      <c r="EP314" s="109"/>
      <c r="EQ314" s="109"/>
      <c r="ER314" s="109"/>
      <c r="ES314" s="109"/>
      <c r="ET314" s="109"/>
      <c r="EU314" s="109"/>
      <c r="EV314" s="109"/>
      <c r="EW314" s="109"/>
      <c r="EX314" s="109"/>
      <c r="EY314" s="109"/>
      <c r="EZ314" s="109"/>
      <c r="FA314" s="109"/>
      <c r="FB314" s="109"/>
    </row>
    <row r="315" spans="2:158" s="230" customFormat="1" x14ac:dyDescent="0.2">
      <c r="B315" s="231"/>
      <c r="J315" s="109"/>
      <c r="K315" s="109"/>
      <c r="L315" s="109"/>
      <c r="M315" s="109"/>
      <c r="N315" s="109"/>
      <c r="O315" s="109"/>
      <c r="P315" s="109"/>
      <c r="Q315" s="109"/>
      <c r="R315" s="109"/>
      <c r="S315" s="109"/>
      <c r="T315" s="109"/>
      <c r="U315" s="109"/>
      <c r="V315" s="109"/>
      <c r="W315" s="109"/>
      <c r="X315" s="109"/>
      <c r="Y315" s="109"/>
      <c r="Z315" s="109"/>
      <c r="AA315" s="109"/>
      <c r="AB315" s="109"/>
      <c r="AC315" s="109"/>
      <c r="AD315" s="109"/>
      <c r="AE315" s="109"/>
      <c r="AF315" s="109"/>
      <c r="AG315" s="109"/>
      <c r="AH315" s="109"/>
      <c r="AI315" s="109"/>
      <c r="AJ315" s="109"/>
      <c r="AK315" s="109"/>
      <c r="AL315" s="109"/>
      <c r="AM315" s="109"/>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09"/>
      <c r="BR315" s="109"/>
      <c r="BS315" s="109"/>
      <c r="BT315" s="109"/>
      <c r="BU315" s="109"/>
      <c r="BV315" s="109"/>
      <c r="BW315" s="109"/>
      <c r="BX315" s="109"/>
      <c r="BY315" s="109"/>
      <c r="BZ315" s="109"/>
      <c r="CA315" s="109"/>
      <c r="CB315" s="109"/>
      <c r="CC315" s="109"/>
      <c r="CD315" s="109"/>
      <c r="CE315" s="109"/>
      <c r="CF315" s="109"/>
      <c r="CG315" s="109"/>
      <c r="CH315" s="109"/>
      <c r="CI315" s="109"/>
      <c r="CJ315" s="109"/>
      <c r="CK315" s="109"/>
      <c r="CL315" s="109"/>
      <c r="CM315" s="109"/>
      <c r="CN315" s="109"/>
      <c r="CO315" s="109"/>
      <c r="CP315" s="109"/>
      <c r="CQ315" s="109"/>
      <c r="CR315" s="109"/>
      <c r="CS315" s="109"/>
      <c r="CT315" s="109"/>
      <c r="CU315" s="109"/>
      <c r="CV315" s="109"/>
      <c r="CW315" s="109"/>
      <c r="CX315" s="109"/>
      <c r="CY315" s="109"/>
      <c r="CZ315" s="109"/>
      <c r="DA315" s="109"/>
      <c r="DB315" s="109"/>
      <c r="DC315" s="109"/>
      <c r="DD315" s="109"/>
      <c r="DE315" s="109"/>
      <c r="DF315" s="109"/>
      <c r="DG315" s="109"/>
      <c r="DH315" s="109"/>
      <c r="DI315" s="109"/>
      <c r="DJ315" s="109"/>
      <c r="DK315" s="109"/>
      <c r="DL315" s="109"/>
      <c r="DM315" s="109"/>
      <c r="DN315" s="109"/>
      <c r="DO315" s="109"/>
      <c r="DP315" s="109"/>
      <c r="DQ315" s="109"/>
      <c r="DR315" s="109"/>
      <c r="DS315" s="109"/>
      <c r="DT315" s="109"/>
      <c r="DU315" s="109"/>
      <c r="DV315" s="109"/>
      <c r="DW315" s="109"/>
      <c r="DX315" s="109"/>
      <c r="DY315" s="109"/>
      <c r="DZ315" s="109"/>
      <c r="EA315" s="109"/>
      <c r="EB315" s="109"/>
      <c r="EC315" s="109"/>
      <c r="ED315" s="109"/>
      <c r="EE315" s="109"/>
      <c r="EF315" s="109"/>
      <c r="EG315" s="109"/>
      <c r="EH315" s="109"/>
      <c r="EI315" s="109"/>
      <c r="EJ315" s="109"/>
      <c r="EK315" s="109"/>
      <c r="EL315" s="109"/>
      <c r="EM315" s="109"/>
      <c r="EN315" s="109"/>
      <c r="EO315" s="109"/>
      <c r="EP315" s="109"/>
      <c r="EQ315" s="109"/>
      <c r="ER315" s="109"/>
      <c r="ES315" s="109"/>
      <c r="ET315" s="109"/>
      <c r="EU315" s="109"/>
      <c r="EV315" s="109"/>
      <c r="EW315" s="109"/>
      <c r="EX315" s="109"/>
      <c r="EY315" s="109"/>
      <c r="EZ315" s="109"/>
      <c r="FA315" s="109"/>
      <c r="FB315" s="109"/>
    </row>
    <row r="316" spans="2:158" s="230" customFormat="1" x14ac:dyDescent="0.2">
      <c r="B316" s="231"/>
      <c r="J316" s="109"/>
      <c r="K316" s="109"/>
      <c r="L316" s="109"/>
      <c r="M316" s="109"/>
      <c r="N316" s="109"/>
      <c r="O316" s="109"/>
      <c r="P316" s="109"/>
      <c r="Q316" s="109"/>
      <c r="R316" s="109"/>
      <c r="S316" s="109"/>
      <c r="T316" s="109"/>
      <c r="U316" s="109"/>
      <c r="V316" s="109"/>
      <c r="W316" s="109"/>
      <c r="X316" s="109"/>
      <c r="Y316" s="109"/>
      <c r="Z316" s="109"/>
      <c r="AA316" s="109"/>
      <c r="AB316" s="109"/>
      <c r="AC316" s="109"/>
      <c r="AD316" s="109"/>
      <c r="AE316" s="109"/>
      <c r="AF316" s="109"/>
      <c r="AG316" s="109"/>
      <c r="AH316" s="109"/>
      <c r="AI316" s="109"/>
      <c r="AJ316" s="109"/>
      <c r="AK316" s="109"/>
      <c r="AL316" s="109"/>
      <c r="AM316" s="109"/>
      <c r="AN316" s="109"/>
      <c r="AO316" s="109"/>
      <c r="AP316" s="109"/>
      <c r="AQ316" s="109"/>
      <c r="AR316" s="109"/>
      <c r="AS316" s="109"/>
      <c r="AT316" s="109"/>
      <c r="AU316" s="109"/>
      <c r="AV316" s="109"/>
      <c r="AW316" s="109"/>
      <c r="AX316" s="109"/>
      <c r="AY316" s="109"/>
      <c r="AZ316" s="109"/>
      <c r="BA316" s="109"/>
      <c r="BB316" s="109"/>
      <c r="BC316" s="109"/>
      <c r="BD316" s="109"/>
      <c r="BE316" s="109"/>
      <c r="BF316" s="109"/>
      <c r="BG316" s="109"/>
      <c r="BH316" s="109"/>
      <c r="BI316" s="109"/>
      <c r="BJ316" s="109"/>
      <c r="BK316" s="109"/>
      <c r="BL316" s="109"/>
      <c r="BM316" s="109"/>
      <c r="BN316" s="109"/>
      <c r="BO316" s="109"/>
      <c r="BP316" s="109"/>
      <c r="BQ316" s="109"/>
      <c r="BR316" s="109"/>
      <c r="BS316" s="109"/>
      <c r="BT316" s="109"/>
      <c r="BU316" s="109"/>
      <c r="BV316" s="109"/>
      <c r="BW316" s="109"/>
      <c r="BX316" s="109"/>
      <c r="BY316" s="109"/>
      <c r="BZ316" s="109"/>
      <c r="CA316" s="109"/>
      <c r="CB316" s="109"/>
      <c r="CC316" s="109"/>
      <c r="CD316" s="109"/>
      <c r="CE316" s="109"/>
      <c r="CF316" s="109"/>
      <c r="CG316" s="109"/>
      <c r="CH316" s="109"/>
      <c r="CI316" s="109"/>
      <c r="CJ316" s="109"/>
      <c r="CK316" s="109"/>
      <c r="CL316" s="109"/>
      <c r="CM316" s="109"/>
      <c r="CN316" s="109"/>
      <c r="CO316" s="109"/>
      <c r="CP316" s="109"/>
      <c r="CQ316" s="109"/>
      <c r="CR316" s="109"/>
      <c r="CS316" s="109"/>
      <c r="CT316" s="109"/>
      <c r="CU316" s="109"/>
      <c r="CV316" s="109"/>
      <c r="CW316" s="109"/>
      <c r="CX316" s="109"/>
      <c r="CY316" s="109"/>
      <c r="CZ316" s="109"/>
      <c r="DA316" s="109"/>
      <c r="DB316" s="109"/>
      <c r="DC316" s="109"/>
      <c r="DD316" s="109"/>
      <c r="DE316" s="109"/>
      <c r="DF316" s="109"/>
      <c r="DG316" s="109"/>
      <c r="DH316" s="109"/>
      <c r="DI316" s="109"/>
      <c r="DJ316" s="109"/>
      <c r="DK316" s="109"/>
      <c r="DL316" s="109"/>
      <c r="DM316" s="109"/>
      <c r="DN316" s="109"/>
      <c r="DO316" s="109"/>
      <c r="DP316" s="109"/>
      <c r="DQ316" s="109"/>
      <c r="DR316" s="109"/>
      <c r="DS316" s="109"/>
      <c r="DT316" s="109"/>
      <c r="DU316" s="109"/>
      <c r="DV316" s="109"/>
      <c r="DW316" s="109"/>
      <c r="DX316" s="109"/>
      <c r="DY316" s="109"/>
      <c r="DZ316" s="109"/>
      <c r="EA316" s="109"/>
      <c r="EB316" s="109"/>
      <c r="EC316" s="109"/>
      <c r="ED316" s="109"/>
      <c r="EE316" s="109"/>
      <c r="EF316" s="109"/>
      <c r="EG316" s="109"/>
      <c r="EH316" s="109"/>
      <c r="EI316" s="109"/>
      <c r="EJ316" s="109"/>
      <c r="EK316" s="109"/>
      <c r="EL316" s="109"/>
      <c r="EM316" s="109"/>
      <c r="EN316" s="109"/>
      <c r="EO316" s="109"/>
      <c r="EP316" s="109"/>
      <c r="EQ316" s="109"/>
      <c r="ER316" s="109"/>
      <c r="ES316" s="109"/>
      <c r="ET316" s="109"/>
      <c r="EU316" s="109"/>
      <c r="EV316" s="109"/>
      <c r="EW316" s="109"/>
      <c r="EX316" s="109"/>
      <c r="EY316" s="109"/>
      <c r="EZ316" s="109"/>
      <c r="FA316" s="109"/>
      <c r="FB316" s="109"/>
    </row>
    <row r="317" spans="2:158" s="230" customFormat="1" x14ac:dyDescent="0.2">
      <c r="B317" s="231"/>
      <c r="J317" s="109"/>
      <c r="K317" s="109"/>
      <c r="L317" s="109"/>
      <c r="M317" s="109"/>
      <c r="N317" s="109"/>
      <c r="O317" s="109"/>
      <c r="P317" s="109"/>
      <c r="Q317" s="109"/>
      <c r="R317" s="109"/>
      <c r="S317" s="109"/>
      <c r="T317" s="109"/>
      <c r="U317" s="109"/>
      <c r="V317" s="109"/>
      <c r="W317" s="109"/>
      <c r="X317" s="109"/>
      <c r="Y317" s="109"/>
      <c r="Z317" s="109"/>
      <c r="AA317" s="109"/>
      <c r="AB317" s="109"/>
      <c r="AC317" s="109"/>
      <c r="AD317" s="109"/>
      <c r="AE317" s="109"/>
      <c r="AF317" s="109"/>
      <c r="AG317" s="109"/>
      <c r="AH317" s="109"/>
      <c r="AI317" s="109"/>
      <c r="AJ317" s="109"/>
      <c r="AK317" s="109"/>
      <c r="AL317" s="109"/>
      <c r="AM317" s="109"/>
      <c r="AN317" s="109"/>
      <c r="AO317" s="109"/>
      <c r="AP317" s="109"/>
      <c r="AQ317" s="109"/>
      <c r="AR317" s="109"/>
      <c r="AS317" s="109"/>
      <c r="AT317" s="109"/>
      <c r="AU317" s="109"/>
      <c r="AV317" s="109"/>
      <c r="AW317" s="109"/>
      <c r="AX317" s="109"/>
      <c r="AY317" s="109"/>
      <c r="AZ317" s="109"/>
      <c r="BA317" s="109"/>
      <c r="BB317" s="109"/>
      <c r="BC317" s="109"/>
      <c r="BD317" s="109"/>
      <c r="BE317" s="109"/>
      <c r="BF317" s="109"/>
      <c r="BG317" s="109"/>
      <c r="BH317" s="109"/>
      <c r="BI317" s="109"/>
      <c r="BJ317" s="109"/>
      <c r="BK317" s="109"/>
      <c r="BL317" s="109"/>
      <c r="BM317" s="109"/>
      <c r="BN317" s="109"/>
      <c r="BO317" s="109"/>
      <c r="BP317" s="109"/>
      <c r="BQ317" s="109"/>
      <c r="BR317" s="109"/>
      <c r="BS317" s="109"/>
      <c r="BT317" s="109"/>
      <c r="BU317" s="109"/>
      <c r="BV317" s="109"/>
      <c r="BW317" s="109"/>
      <c r="BX317" s="109"/>
      <c r="BY317" s="109"/>
      <c r="BZ317" s="109"/>
      <c r="CA317" s="109"/>
      <c r="CB317" s="109"/>
      <c r="CC317" s="109"/>
      <c r="CD317" s="109"/>
      <c r="CE317" s="109"/>
      <c r="CF317" s="109"/>
      <c r="CG317" s="109"/>
      <c r="CH317" s="109"/>
      <c r="CI317" s="109"/>
      <c r="CJ317" s="109"/>
      <c r="CK317" s="109"/>
      <c r="CL317" s="109"/>
      <c r="CM317" s="109"/>
      <c r="CN317" s="109"/>
      <c r="CO317" s="109"/>
      <c r="CP317" s="109"/>
      <c r="CQ317" s="109"/>
      <c r="CR317" s="109"/>
      <c r="CS317" s="109"/>
      <c r="CT317" s="109"/>
      <c r="CU317" s="109"/>
      <c r="CV317" s="109"/>
      <c r="CW317" s="109"/>
      <c r="CX317" s="109"/>
      <c r="CY317" s="109"/>
      <c r="CZ317" s="109"/>
      <c r="DA317" s="109"/>
      <c r="DB317" s="109"/>
      <c r="DC317" s="109"/>
      <c r="DD317" s="109"/>
      <c r="DE317" s="109"/>
      <c r="DF317" s="109"/>
      <c r="DG317" s="109"/>
      <c r="DH317" s="109"/>
      <c r="DI317" s="109"/>
      <c r="DJ317" s="109"/>
      <c r="DK317" s="109"/>
      <c r="DL317" s="109"/>
      <c r="DM317" s="109"/>
      <c r="DN317" s="109"/>
      <c r="DO317" s="109"/>
      <c r="DP317" s="109"/>
      <c r="DQ317" s="109"/>
      <c r="DR317" s="109"/>
      <c r="DS317" s="109"/>
      <c r="DT317" s="109"/>
      <c r="DU317" s="109"/>
      <c r="DV317" s="109"/>
      <c r="DW317" s="109"/>
      <c r="DX317" s="109"/>
      <c r="DY317" s="109"/>
      <c r="DZ317" s="109"/>
      <c r="EA317" s="109"/>
      <c r="EB317" s="109"/>
      <c r="EC317" s="109"/>
      <c r="ED317" s="109"/>
      <c r="EE317" s="109"/>
      <c r="EF317" s="109"/>
      <c r="EG317" s="109"/>
      <c r="EH317" s="109"/>
      <c r="EI317" s="109"/>
      <c r="EJ317" s="109"/>
      <c r="EK317" s="109"/>
      <c r="EL317" s="109"/>
      <c r="EM317" s="109"/>
      <c r="EN317" s="109"/>
      <c r="EO317" s="109"/>
      <c r="EP317" s="109"/>
      <c r="EQ317" s="109"/>
      <c r="ER317" s="109"/>
      <c r="ES317" s="109"/>
      <c r="ET317" s="109"/>
      <c r="EU317" s="109"/>
      <c r="EV317" s="109"/>
      <c r="EW317" s="109"/>
      <c r="EX317" s="109"/>
      <c r="EY317" s="109"/>
      <c r="EZ317" s="109"/>
      <c r="FA317" s="109"/>
      <c r="FB317" s="109"/>
    </row>
    <row r="318" spans="2:158" s="230" customFormat="1" x14ac:dyDescent="0.2">
      <c r="B318" s="231"/>
      <c r="J318" s="109"/>
      <c r="K318" s="109"/>
      <c r="L318" s="109"/>
      <c r="M318" s="109"/>
      <c r="N318" s="109"/>
      <c r="O318" s="109"/>
      <c r="P318" s="109"/>
      <c r="Q318" s="109"/>
      <c r="R318" s="109"/>
      <c r="S318" s="109"/>
      <c r="T318" s="109"/>
      <c r="U318" s="109"/>
      <c r="V318" s="109"/>
      <c r="W318" s="109"/>
      <c r="X318" s="109"/>
      <c r="Y318" s="109"/>
      <c r="Z318" s="109"/>
      <c r="AA318" s="109"/>
      <c r="AB318" s="109"/>
      <c r="AC318" s="109"/>
      <c r="AD318" s="109"/>
      <c r="AE318" s="109"/>
      <c r="AF318" s="109"/>
      <c r="AG318" s="109"/>
      <c r="AH318" s="109"/>
      <c r="AI318" s="109"/>
      <c r="AJ318" s="109"/>
      <c r="AK318" s="109"/>
      <c r="AL318" s="109"/>
      <c r="AM318" s="109"/>
      <c r="AN318" s="109"/>
      <c r="AO318" s="109"/>
      <c r="AP318" s="109"/>
      <c r="AQ318" s="109"/>
      <c r="AR318" s="109"/>
      <c r="AS318" s="109"/>
      <c r="AT318" s="109"/>
      <c r="AU318" s="109"/>
      <c r="AV318" s="109"/>
      <c r="AW318" s="109"/>
      <c r="AX318" s="109"/>
      <c r="AY318" s="109"/>
      <c r="AZ318" s="109"/>
      <c r="BA318" s="109"/>
      <c r="BB318" s="109"/>
      <c r="BC318" s="109"/>
      <c r="BD318" s="109"/>
      <c r="BE318" s="109"/>
      <c r="BF318" s="109"/>
      <c r="BG318" s="109"/>
      <c r="BH318" s="109"/>
      <c r="BI318" s="109"/>
      <c r="BJ318" s="109"/>
      <c r="BK318" s="109"/>
      <c r="BL318" s="109"/>
      <c r="BM318" s="109"/>
      <c r="BN318" s="109"/>
      <c r="BO318" s="109"/>
      <c r="BP318" s="109"/>
      <c r="BQ318" s="109"/>
      <c r="BR318" s="109"/>
      <c r="BS318" s="109"/>
      <c r="BT318" s="109"/>
      <c r="BU318" s="109"/>
      <c r="BV318" s="109"/>
      <c r="BW318" s="109"/>
      <c r="BX318" s="109"/>
      <c r="BY318" s="109"/>
      <c r="BZ318" s="109"/>
      <c r="CA318" s="109"/>
      <c r="CB318" s="109"/>
      <c r="CC318" s="109"/>
      <c r="CD318" s="109"/>
      <c r="CE318" s="109"/>
      <c r="CF318" s="109"/>
      <c r="CG318" s="109"/>
      <c r="CH318" s="109"/>
      <c r="CI318" s="109"/>
      <c r="CJ318" s="109"/>
      <c r="CK318" s="109"/>
      <c r="CL318" s="109"/>
      <c r="CM318" s="109"/>
      <c r="CN318" s="109"/>
      <c r="CO318" s="109"/>
      <c r="CP318" s="109"/>
      <c r="CQ318" s="109"/>
      <c r="CR318" s="109"/>
      <c r="CS318" s="109"/>
      <c r="CT318" s="109"/>
      <c r="CU318" s="109"/>
      <c r="CV318" s="109"/>
      <c r="CW318" s="109"/>
      <c r="CX318" s="109"/>
      <c r="CY318" s="109"/>
      <c r="CZ318" s="109"/>
      <c r="DA318" s="109"/>
      <c r="DB318" s="109"/>
      <c r="DC318" s="109"/>
      <c r="DD318" s="109"/>
      <c r="DE318" s="109"/>
      <c r="DF318" s="109"/>
      <c r="DG318" s="109"/>
      <c r="DH318" s="109"/>
      <c r="DI318" s="109"/>
      <c r="DJ318" s="109"/>
      <c r="DK318" s="109"/>
      <c r="DL318" s="109"/>
      <c r="DM318" s="109"/>
      <c r="DN318" s="109"/>
      <c r="DO318" s="109"/>
      <c r="DP318" s="109"/>
      <c r="DQ318" s="109"/>
      <c r="DR318" s="109"/>
      <c r="DS318" s="109"/>
      <c r="DT318" s="109"/>
      <c r="DU318" s="109"/>
      <c r="DV318" s="109"/>
      <c r="DW318" s="109"/>
      <c r="DX318" s="109"/>
      <c r="DY318" s="109"/>
      <c r="DZ318" s="109"/>
      <c r="EA318" s="109"/>
      <c r="EB318" s="109"/>
      <c r="EC318" s="109"/>
      <c r="ED318" s="109"/>
      <c r="EE318" s="109"/>
      <c r="EF318" s="109"/>
      <c r="EG318" s="109"/>
      <c r="EH318" s="109"/>
      <c r="EI318" s="109"/>
      <c r="EJ318" s="109"/>
      <c r="EK318" s="109"/>
      <c r="EL318" s="109"/>
      <c r="EM318" s="109"/>
      <c r="EN318" s="109"/>
      <c r="EO318" s="109"/>
      <c r="EP318" s="109"/>
      <c r="EQ318" s="109"/>
      <c r="ER318" s="109"/>
      <c r="ES318" s="109"/>
      <c r="ET318" s="109"/>
      <c r="EU318" s="109"/>
      <c r="EV318" s="109"/>
      <c r="EW318" s="109"/>
      <c r="EX318" s="109"/>
      <c r="EY318" s="109"/>
      <c r="EZ318" s="109"/>
      <c r="FA318" s="109"/>
      <c r="FB318" s="109"/>
    </row>
    <row r="319" spans="2:158" s="230" customFormat="1" x14ac:dyDescent="0.2">
      <c r="B319" s="231"/>
      <c r="J319" s="109"/>
      <c r="K319" s="109"/>
      <c r="L319" s="109"/>
      <c r="M319" s="109"/>
      <c r="N319" s="109"/>
      <c r="O319" s="109"/>
      <c r="P319" s="109"/>
      <c r="Q319" s="109"/>
      <c r="R319" s="109"/>
      <c r="S319" s="109"/>
      <c r="T319" s="109"/>
      <c r="U319" s="109"/>
      <c r="V319" s="109"/>
      <c r="W319" s="109"/>
      <c r="X319" s="109"/>
      <c r="Y319" s="109"/>
      <c r="Z319" s="109"/>
      <c r="AA319" s="109"/>
      <c r="AB319" s="109"/>
      <c r="AC319" s="109"/>
      <c r="AD319" s="109"/>
      <c r="AE319" s="109"/>
      <c r="AF319" s="109"/>
      <c r="AG319" s="109"/>
      <c r="AH319" s="109"/>
      <c r="AI319" s="109"/>
      <c r="AJ319" s="109"/>
      <c r="AK319" s="109"/>
      <c r="AL319" s="109"/>
      <c r="AM319" s="109"/>
      <c r="AN319" s="109"/>
      <c r="AO319" s="109"/>
      <c r="AP319" s="109"/>
      <c r="AQ319" s="109"/>
      <c r="AR319" s="109"/>
      <c r="AS319" s="109"/>
      <c r="AT319" s="109"/>
      <c r="AU319" s="109"/>
      <c r="AV319" s="109"/>
      <c r="AW319" s="109"/>
      <c r="AX319" s="109"/>
      <c r="AY319" s="109"/>
      <c r="AZ319" s="109"/>
      <c r="BA319" s="109"/>
      <c r="BB319" s="109"/>
      <c r="BC319" s="109"/>
      <c r="BD319" s="109"/>
      <c r="BE319" s="109"/>
      <c r="BF319" s="109"/>
      <c r="BG319" s="109"/>
      <c r="BH319" s="109"/>
      <c r="BI319" s="109"/>
      <c r="BJ319" s="109"/>
      <c r="BK319" s="109"/>
      <c r="BL319" s="109"/>
      <c r="BM319" s="109"/>
      <c r="BN319" s="109"/>
      <c r="BO319" s="109"/>
      <c r="BP319" s="109"/>
      <c r="BQ319" s="109"/>
      <c r="BR319" s="109"/>
      <c r="BS319" s="109"/>
      <c r="BT319" s="109"/>
      <c r="BU319" s="109"/>
      <c r="BV319" s="109"/>
      <c r="BW319" s="109"/>
      <c r="BX319" s="109"/>
      <c r="BY319" s="109"/>
      <c r="BZ319" s="109"/>
      <c r="CA319" s="109"/>
      <c r="CB319" s="109"/>
      <c r="CC319" s="109"/>
      <c r="CD319" s="109"/>
      <c r="CE319" s="109"/>
      <c r="CF319" s="109"/>
      <c r="CG319" s="109"/>
      <c r="CH319" s="109"/>
      <c r="CI319" s="109"/>
      <c r="CJ319" s="109"/>
      <c r="CK319" s="109"/>
      <c r="CL319" s="109"/>
      <c r="CM319" s="109"/>
      <c r="CN319" s="109"/>
      <c r="CO319" s="109"/>
      <c r="CP319" s="109"/>
      <c r="CQ319" s="109"/>
      <c r="CR319" s="109"/>
      <c r="CS319" s="109"/>
      <c r="CT319" s="109"/>
      <c r="CU319" s="109"/>
      <c r="CV319" s="109"/>
      <c r="CW319" s="109"/>
      <c r="CX319" s="109"/>
      <c r="CY319" s="109"/>
      <c r="CZ319" s="109"/>
      <c r="DA319" s="109"/>
      <c r="DB319" s="109"/>
      <c r="DC319" s="109"/>
      <c r="DD319" s="109"/>
      <c r="DE319" s="109"/>
      <c r="DF319" s="109"/>
      <c r="DG319" s="109"/>
      <c r="DH319" s="109"/>
      <c r="DI319" s="109"/>
      <c r="DJ319" s="109"/>
      <c r="DK319" s="109"/>
      <c r="DL319" s="109"/>
      <c r="DM319" s="109"/>
      <c r="DN319" s="109"/>
      <c r="DO319" s="109"/>
      <c r="DP319" s="109"/>
      <c r="DQ319" s="109"/>
      <c r="DR319" s="109"/>
      <c r="DS319" s="109"/>
      <c r="DT319" s="109"/>
      <c r="DU319" s="109"/>
      <c r="DV319" s="109"/>
      <c r="DW319" s="109"/>
      <c r="DX319" s="109"/>
      <c r="DY319" s="109"/>
      <c r="DZ319" s="109"/>
      <c r="EA319" s="109"/>
      <c r="EB319" s="109"/>
      <c r="EC319" s="109"/>
      <c r="ED319" s="109"/>
      <c r="EE319" s="109"/>
      <c r="EF319" s="109"/>
      <c r="EG319" s="109"/>
      <c r="EH319" s="109"/>
      <c r="EI319" s="109"/>
      <c r="EJ319" s="109"/>
      <c r="EK319" s="109"/>
      <c r="EL319" s="109"/>
      <c r="EM319" s="109"/>
      <c r="EN319" s="109"/>
      <c r="EO319" s="109"/>
      <c r="EP319" s="109"/>
      <c r="EQ319" s="109"/>
      <c r="ER319" s="109"/>
      <c r="ES319" s="109"/>
      <c r="ET319" s="109"/>
      <c r="EU319" s="109"/>
      <c r="EV319" s="109"/>
      <c r="EW319" s="109"/>
      <c r="EX319" s="109"/>
      <c r="EY319" s="109"/>
      <c r="EZ319" s="109"/>
      <c r="FA319" s="109"/>
      <c r="FB319" s="109"/>
    </row>
    <row r="320" spans="2:158" s="230" customFormat="1" x14ac:dyDescent="0.2">
      <c r="B320" s="231"/>
      <c r="J320" s="109"/>
      <c r="K320" s="109"/>
      <c r="L320" s="109"/>
      <c r="M320" s="109"/>
      <c r="N320" s="109"/>
      <c r="O320" s="109"/>
      <c r="P320" s="109"/>
      <c r="Q320" s="109"/>
      <c r="R320" s="109"/>
      <c r="S320" s="109"/>
      <c r="T320" s="109"/>
      <c r="U320" s="109"/>
      <c r="V320" s="109"/>
      <c r="W320" s="109"/>
      <c r="X320" s="109"/>
      <c r="Y320" s="109"/>
      <c r="Z320" s="109"/>
      <c r="AA320" s="109"/>
      <c r="AB320" s="109"/>
      <c r="AC320" s="109"/>
      <c r="AD320" s="109"/>
      <c r="AE320" s="109"/>
      <c r="AF320" s="109"/>
      <c r="AG320" s="109"/>
      <c r="AH320" s="109"/>
      <c r="AI320" s="109"/>
      <c r="AJ320" s="109"/>
      <c r="AK320" s="109"/>
      <c r="AL320" s="109"/>
      <c r="AM320" s="109"/>
      <c r="AN320" s="109"/>
      <c r="AO320" s="109"/>
      <c r="AP320" s="109"/>
      <c r="AQ320" s="109"/>
      <c r="AR320" s="109"/>
      <c r="AS320" s="109"/>
      <c r="AT320" s="109"/>
      <c r="AU320" s="109"/>
      <c r="AV320" s="109"/>
      <c r="AW320" s="109"/>
      <c r="AX320" s="109"/>
      <c r="AY320" s="109"/>
      <c r="AZ320" s="109"/>
      <c r="BA320" s="109"/>
      <c r="BB320" s="109"/>
      <c r="BC320" s="109"/>
      <c r="BD320" s="109"/>
      <c r="BE320" s="109"/>
      <c r="BF320" s="109"/>
      <c r="BG320" s="109"/>
      <c r="BH320" s="109"/>
      <c r="BI320" s="109"/>
      <c r="BJ320" s="109"/>
      <c r="BK320" s="109"/>
      <c r="BL320" s="109"/>
      <c r="BM320" s="109"/>
      <c r="BN320" s="109"/>
      <c r="BO320" s="109"/>
      <c r="BP320" s="109"/>
      <c r="BQ320" s="109"/>
      <c r="BR320" s="109"/>
      <c r="BS320" s="109"/>
      <c r="BT320" s="109"/>
      <c r="BU320" s="109"/>
      <c r="BV320" s="109"/>
      <c r="BW320" s="109"/>
      <c r="BX320" s="109"/>
      <c r="BY320" s="109"/>
      <c r="BZ320" s="109"/>
      <c r="CA320" s="109"/>
      <c r="CB320" s="109"/>
      <c r="CC320" s="109"/>
      <c r="CD320" s="109"/>
      <c r="CE320" s="109"/>
      <c r="CF320" s="109"/>
      <c r="CG320" s="109"/>
      <c r="CH320" s="109"/>
      <c r="CI320" s="109"/>
      <c r="CJ320" s="109"/>
      <c r="CK320" s="109"/>
      <c r="CL320" s="109"/>
      <c r="CM320" s="109"/>
      <c r="CN320" s="109"/>
      <c r="CO320" s="109"/>
      <c r="CP320" s="109"/>
      <c r="CQ320" s="109"/>
      <c r="CR320" s="109"/>
      <c r="CS320" s="109"/>
      <c r="CT320" s="109"/>
      <c r="CU320" s="109"/>
      <c r="CV320" s="109"/>
      <c r="CW320" s="109"/>
      <c r="CX320" s="109"/>
      <c r="CY320" s="109"/>
      <c r="CZ320" s="109"/>
      <c r="DA320" s="109"/>
      <c r="DB320" s="109"/>
      <c r="DC320" s="109"/>
      <c r="DD320" s="109"/>
      <c r="DE320" s="109"/>
      <c r="DF320" s="109"/>
      <c r="DG320" s="109"/>
      <c r="DH320" s="109"/>
      <c r="DI320" s="109"/>
      <c r="DJ320" s="109"/>
      <c r="DK320" s="109"/>
      <c r="DL320" s="109"/>
      <c r="DM320" s="109"/>
      <c r="DN320" s="109"/>
      <c r="DO320" s="109"/>
      <c r="DP320" s="109"/>
      <c r="DQ320" s="109"/>
      <c r="DR320" s="109"/>
      <c r="DS320" s="109"/>
      <c r="DT320" s="109"/>
      <c r="DU320" s="109"/>
      <c r="DV320" s="109"/>
      <c r="DW320" s="109"/>
      <c r="DX320" s="109"/>
      <c r="DY320" s="109"/>
      <c r="DZ320" s="109"/>
      <c r="EA320" s="109"/>
      <c r="EB320" s="109"/>
      <c r="EC320" s="109"/>
      <c r="ED320" s="109"/>
      <c r="EE320" s="109"/>
      <c r="EF320" s="109"/>
      <c r="EG320" s="109"/>
      <c r="EH320" s="109"/>
      <c r="EI320" s="109"/>
      <c r="EJ320" s="109"/>
      <c r="EK320" s="109"/>
      <c r="EL320" s="109"/>
      <c r="EM320" s="109"/>
      <c r="EN320" s="109"/>
      <c r="EO320" s="109"/>
      <c r="EP320" s="109"/>
      <c r="EQ320" s="109"/>
      <c r="ER320" s="109"/>
      <c r="ES320" s="109"/>
      <c r="ET320" s="109"/>
      <c r="EU320" s="109"/>
      <c r="EV320" s="109"/>
      <c r="EW320" s="109"/>
      <c r="EX320" s="109"/>
      <c r="EY320" s="109"/>
      <c r="EZ320" s="109"/>
      <c r="FA320" s="109"/>
      <c r="FB320" s="109"/>
    </row>
    <row r="321" spans="2:158" s="230" customFormat="1" x14ac:dyDescent="0.2">
      <c r="B321" s="231"/>
      <c r="J321" s="109"/>
      <c r="K321" s="109"/>
      <c r="L321" s="109"/>
      <c r="M321" s="109"/>
      <c r="N321" s="109"/>
      <c r="O321" s="109"/>
      <c r="P321" s="109"/>
      <c r="Q321" s="109"/>
      <c r="R321" s="109"/>
      <c r="S321" s="109"/>
      <c r="T321" s="109"/>
      <c r="U321" s="109"/>
      <c r="V321" s="109"/>
      <c r="W321" s="109"/>
      <c r="X321" s="109"/>
      <c r="Y321" s="109"/>
      <c r="Z321" s="109"/>
      <c r="AA321" s="109"/>
      <c r="AB321" s="109"/>
      <c r="AC321" s="109"/>
      <c r="AD321" s="109"/>
      <c r="AE321" s="109"/>
      <c r="AF321" s="109"/>
      <c r="AG321" s="109"/>
      <c r="AH321" s="109"/>
      <c r="AI321" s="109"/>
      <c r="AJ321" s="109"/>
      <c r="AK321" s="109"/>
      <c r="AL321" s="109"/>
      <c r="AM321" s="109"/>
      <c r="AN321" s="109"/>
      <c r="AO321" s="109"/>
      <c r="AP321" s="109"/>
      <c r="AQ321" s="109"/>
      <c r="AR321" s="109"/>
      <c r="AS321" s="109"/>
      <c r="AT321" s="109"/>
      <c r="AU321" s="109"/>
      <c r="AV321" s="109"/>
      <c r="AW321" s="109"/>
      <c r="AX321" s="109"/>
      <c r="AY321" s="109"/>
      <c r="AZ321" s="109"/>
      <c r="BA321" s="109"/>
      <c r="BB321" s="109"/>
      <c r="BC321" s="109"/>
      <c r="BD321" s="109"/>
      <c r="BE321" s="109"/>
      <c r="BF321" s="109"/>
      <c r="BG321" s="109"/>
      <c r="BH321" s="109"/>
      <c r="BI321" s="109"/>
      <c r="BJ321" s="109"/>
      <c r="BK321" s="109"/>
      <c r="BL321" s="109"/>
      <c r="BM321" s="109"/>
      <c r="BN321" s="109"/>
      <c r="BO321" s="109"/>
      <c r="BP321" s="109"/>
      <c r="BQ321" s="109"/>
      <c r="BR321" s="109"/>
      <c r="BS321" s="109"/>
      <c r="BT321" s="109"/>
      <c r="BU321" s="109"/>
      <c r="BV321" s="109"/>
      <c r="BW321" s="109"/>
      <c r="BX321" s="109"/>
      <c r="BY321" s="109"/>
      <c r="BZ321" s="109"/>
      <c r="CA321" s="109"/>
      <c r="CB321" s="109"/>
      <c r="CC321" s="109"/>
      <c r="CD321" s="109"/>
      <c r="CE321" s="109"/>
      <c r="CF321" s="109"/>
      <c r="CG321" s="109"/>
      <c r="CH321" s="109"/>
      <c r="CI321" s="109"/>
      <c r="CJ321" s="109"/>
      <c r="CK321" s="109"/>
      <c r="CL321" s="109"/>
      <c r="CM321" s="109"/>
      <c r="CN321" s="109"/>
      <c r="CO321" s="109"/>
      <c r="CP321" s="109"/>
      <c r="CQ321" s="109"/>
      <c r="CR321" s="109"/>
      <c r="CS321" s="109"/>
      <c r="CT321" s="109"/>
      <c r="CU321" s="109"/>
      <c r="CV321" s="109"/>
      <c r="CW321" s="109"/>
      <c r="CX321" s="109"/>
      <c r="CY321" s="109"/>
      <c r="CZ321" s="109"/>
      <c r="DA321" s="109"/>
      <c r="DB321" s="109"/>
      <c r="DC321" s="109"/>
      <c r="DD321" s="109"/>
      <c r="DE321" s="109"/>
      <c r="DF321" s="109"/>
      <c r="DG321" s="109"/>
      <c r="DH321" s="109"/>
      <c r="DI321" s="109"/>
      <c r="DJ321" s="109"/>
      <c r="DK321" s="109"/>
      <c r="DL321" s="109"/>
      <c r="DM321" s="109"/>
      <c r="DN321" s="109"/>
      <c r="DO321" s="109"/>
      <c r="DP321" s="109"/>
      <c r="DQ321" s="109"/>
      <c r="DR321" s="109"/>
      <c r="DS321" s="109"/>
      <c r="DT321" s="109"/>
      <c r="DU321" s="109"/>
      <c r="DV321" s="109"/>
      <c r="DW321" s="109"/>
      <c r="DX321" s="109"/>
      <c r="DY321" s="109"/>
      <c r="DZ321" s="109"/>
      <c r="EA321" s="109"/>
      <c r="EB321" s="109"/>
      <c r="EC321" s="109"/>
      <c r="ED321" s="109"/>
      <c r="EE321" s="109"/>
      <c r="EF321" s="109"/>
      <c r="EG321" s="109"/>
      <c r="EH321" s="109"/>
      <c r="EI321" s="109"/>
      <c r="EJ321" s="109"/>
      <c r="EK321" s="109"/>
      <c r="EL321" s="109"/>
      <c r="EM321" s="109"/>
      <c r="EN321" s="109"/>
      <c r="EO321" s="109"/>
      <c r="EP321" s="109"/>
      <c r="EQ321" s="109"/>
      <c r="ER321" s="109"/>
      <c r="ES321" s="109"/>
      <c r="ET321" s="109"/>
      <c r="EU321" s="109"/>
      <c r="EV321" s="109"/>
      <c r="EW321" s="109"/>
      <c r="EX321" s="109"/>
      <c r="EY321" s="109"/>
      <c r="EZ321" s="109"/>
      <c r="FA321" s="109"/>
      <c r="FB321" s="109"/>
    </row>
    <row r="322" spans="2:158" s="230" customFormat="1" x14ac:dyDescent="0.2">
      <c r="B322" s="231"/>
      <c r="J322" s="109"/>
      <c r="K322" s="109"/>
      <c r="L322" s="109"/>
      <c r="M322" s="109"/>
      <c r="N322" s="109"/>
      <c r="O322" s="109"/>
      <c r="P322" s="109"/>
      <c r="Q322" s="109"/>
      <c r="R322" s="109"/>
      <c r="S322" s="109"/>
      <c r="T322" s="109"/>
      <c r="U322" s="109"/>
      <c r="V322" s="109"/>
      <c r="W322" s="109"/>
      <c r="X322" s="109"/>
      <c r="Y322" s="109"/>
      <c r="Z322" s="109"/>
      <c r="AA322" s="109"/>
      <c r="AB322" s="109"/>
      <c r="AC322" s="109"/>
      <c r="AD322" s="109"/>
      <c r="AE322" s="109"/>
      <c r="AF322" s="109"/>
      <c r="AG322" s="109"/>
      <c r="AH322" s="109"/>
      <c r="AI322" s="109"/>
      <c r="AJ322" s="109"/>
      <c r="AK322" s="109"/>
      <c r="AL322" s="109"/>
      <c r="AM322" s="109"/>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09"/>
      <c r="BR322" s="109"/>
      <c r="BS322" s="109"/>
      <c r="BT322" s="109"/>
      <c r="BU322" s="109"/>
      <c r="BV322" s="109"/>
      <c r="BW322" s="109"/>
      <c r="BX322" s="109"/>
      <c r="BY322" s="109"/>
      <c r="BZ322" s="109"/>
      <c r="CA322" s="109"/>
      <c r="CB322" s="109"/>
      <c r="CC322" s="109"/>
      <c r="CD322" s="109"/>
      <c r="CE322" s="109"/>
      <c r="CF322" s="109"/>
      <c r="CG322" s="109"/>
      <c r="CH322" s="109"/>
      <c r="CI322" s="109"/>
      <c r="CJ322" s="109"/>
      <c r="CK322" s="109"/>
      <c r="CL322" s="109"/>
      <c r="CM322" s="109"/>
      <c r="CN322" s="109"/>
      <c r="CO322" s="109"/>
      <c r="CP322" s="109"/>
      <c r="CQ322" s="109"/>
      <c r="CR322" s="109"/>
      <c r="CS322" s="109"/>
      <c r="CT322" s="109"/>
      <c r="CU322" s="109"/>
      <c r="CV322" s="109"/>
      <c r="CW322" s="109"/>
      <c r="CX322" s="109"/>
      <c r="CY322" s="109"/>
      <c r="CZ322" s="109"/>
      <c r="DA322" s="109"/>
      <c r="DB322" s="109"/>
      <c r="DC322" s="109"/>
      <c r="DD322" s="109"/>
      <c r="DE322" s="109"/>
      <c r="DF322" s="109"/>
      <c r="DG322" s="109"/>
      <c r="DH322" s="109"/>
      <c r="DI322" s="109"/>
      <c r="DJ322" s="109"/>
      <c r="DK322" s="109"/>
      <c r="DL322" s="109"/>
      <c r="DM322" s="109"/>
      <c r="DN322" s="109"/>
      <c r="DO322" s="109"/>
      <c r="DP322" s="109"/>
      <c r="DQ322" s="109"/>
      <c r="DR322" s="109"/>
      <c r="DS322" s="109"/>
      <c r="DT322" s="109"/>
      <c r="DU322" s="109"/>
      <c r="DV322" s="109"/>
      <c r="DW322" s="109"/>
      <c r="DX322" s="109"/>
      <c r="DY322" s="109"/>
      <c r="DZ322" s="109"/>
      <c r="EA322" s="109"/>
      <c r="EB322" s="109"/>
      <c r="EC322" s="109"/>
      <c r="ED322" s="109"/>
      <c r="EE322" s="109"/>
      <c r="EF322" s="109"/>
      <c r="EG322" s="109"/>
      <c r="EH322" s="109"/>
      <c r="EI322" s="109"/>
      <c r="EJ322" s="109"/>
      <c r="EK322" s="109"/>
      <c r="EL322" s="109"/>
      <c r="EM322" s="109"/>
      <c r="EN322" s="109"/>
      <c r="EO322" s="109"/>
      <c r="EP322" s="109"/>
      <c r="EQ322" s="109"/>
      <c r="ER322" s="109"/>
      <c r="ES322" s="109"/>
      <c r="ET322" s="109"/>
      <c r="EU322" s="109"/>
      <c r="EV322" s="109"/>
      <c r="EW322" s="109"/>
      <c r="EX322" s="109"/>
      <c r="EY322" s="109"/>
      <c r="EZ322" s="109"/>
      <c r="FA322" s="109"/>
      <c r="FB322" s="109"/>
    </row>
    <row r="323" spans="2:158" s="230" customFormat="1" x14ac:dyDescent="0.2">
      <c r="B323" s="231"/>
      <c r="J323" s="109"/>
      <c r="K323" s="109"/>
      <c r="L323" s="109"/>
      <c r="M323" s="109"/>
      <c r="N323" s="109"/>
      <c r="O323" s="109"/>
      <c r="P323" s="109"/>
      <c r="Q323" s="109"/>
      <c r="R323" s="109"/>
      <c r="S323" s="109"/>
      <c r="T323" s="109"/>
      <c r="U323" s="109"/>
      <c r="V323" s="109"/>
      <c r="W323" s="109"/>
      <c r="X323" s="109"/>
      <c r="Y323" s="109"/>
      <c r="Z323" s="109"/>
      <c r="AA323" s="109"/>
      <c r="AB323" s="109"/>
      <c r="AC323" s="109"/>
      <c r="AD323" s="109"/>
      <c r="AE323" s="109"/>
      <c r="AF323" s="109"/>
      <c r="AG323" s="109"/>
      <c r="AH323" s="109"/>
      <c r="AI323" s="109"/>
      <c r="AJ323" s="109"/>
      <c r="AK323" s="109"/>
      <c r="AL323" s="109"/>
      <c r="AM323" s="109"/>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09"/>
      <c r="BR323" s="109"/>
      <c r="BS323" s="109"/>
      <c r="BT323" s="109"/>
      <c r="BU323" s="109"/>
      <c r="BV323" s="109"/>
      <c r="BW323" s="109"/>
      <c r="BX323" s="109"/>
      <c r="BY323" s="109"/>
      <c r="BZ323" s="109"/>
      <c r="CA323" s="109"/>
      <c r="CB323" s="109"/>
      <c r="CC323" s="109"/>
      <c r="CD323" s="109"/>
      <c r="CE323" s="109"/>
      <c r="CF323" s="109"/>
      <c r="CG323" s="109"/>
      <c r="CH323" s="109"/>
      <c r="CI323" s="109"/>
      <c r="CJ323" s="109"/>
      <c r="CK323" s="109"/>
      <c r="CL323" s="109"/>
      <c r="CM323" s="109"/>
      <c r="CN323" s="109"/>
      <c r="CO323" s="109"/>
      <c r="CP323" s="109"/>
      <c r="CQ323" s="109"/>
      <c r="CR323" s="109"/>
      <c r="CS323" s="109"/>
      <c r="CT323" s="109"/>
      <c r="CU323" s="109"/>
      <c r="CV323" s="109"/>
      <c r="CW323" s="109"/>
      <c r="CX323" s="109"/>
      <c r="CY323" s="109"/>
      <c r="CZ323" s="109"/>
      <c r="DA323" s="109"/>
      <c r="DB323" s="109"/>
      <c r="DC323" s="109"/>
      <c r="DD323" s="109"/>
      <c r="DE323" s="109"/>
      <c r="DF323" s="109"/>
      <c r="DG323" s="109"/>
      <c r="DH323" s="109"/>
      <c r="DI323" s="109"/>
      <c r="DJ323" s="109"/>
      <c r="DK323" s="109"/>
      <c r="DL323" s="109"/>
      <c r="DM323" s="109"/>
      <c r="DN323" s="109"/>
      <c r="DO323" s="109"/>
      <c r="DP323" s="109"/>
      <c r="DQ323" s="109"/>
      <c r="DR323" s="109"/>
      <c r="DS323" s="109"/>
      <c r="DT323" s="109"/>
      <c r="DU323" s="109"/>
      <c r="DV323" s="109"/>
      <c r="DW323" s="109"/>
      <c r="DX323" s="109"/>
      <c r="DY323" s="109"/>
      <c r="DZ323" s="109"/>
      <c r="EA323" s="109"/>
      <c r="EB323" s="109"/>
      <c r="EC323" s="109"/>
      <c r="ED323" s="109"/>
      <c r="EE323" s="109"/>
      <c r="EF323" s="109"/>
      <c r="EG323" s="109"/>
      <c r="EH323" s="109"/>
      <c r="EI323" s="109"/>
      <c r="EJ323" s="109"/>
      <c r="EK323" s="109"/>
      <c r="EL323" s="109"/>
      <c r="EM323" s="109"/>
      <c r="EN323" s="109"/>
      <c r="EO323" s="109"/>
      <c r="EP323" s="109"/>
      <c r="EQ323" s="109"/>
      <c r="ER323" s="109"/>
      <c r="ES323" s="109"/>
      <c r="ET323" s="109"/>
      <c r="EU323" s="109"/>
      <c r="EV323" s="109"/>
      <c r="EW323" s="109"/>
      <c r="EX323" s="109"/>
      <c r="EY323" s="109"/>
      <c r="EZ323" s="109"/>
      <c r="FA323" s="109"/>
      <c r="FB323" s="109"/>
    </row>
    <row r="324" spans="2:158" s="230" customFormat="1" x14ac:dyDescent="0.2">
      <c r="B324" s="231"/>
      <c r="J324" s="109"/>
      <c r="K324" s="109"/>
      <c r="L324" s="109"/>
      <c r="M324" s="109"/>
      <c r="N324" s="109"/>
      <c r="O324" s="109"/>
      <c r="P324" s="109"/>
      <c r="Q324" s="109"/>
      <c r="R324" s="109"/>
      <c r="S324" s="109"/>
      <c r="T324" s="109"/>
      <c r="U324" s="109"/>
      <c r="V324" s="109"/>
      <c r="W324" s="109"/>
      <c r="X324" s="109"/>
      <c r="Y324" s="109"/>
      <c r="Z324" s="109"/>
      <c r="AA324" s="109"/>
      <c r="AB324" s="109"/>
      <c r="AC324" s="109"/>
      <c r="AD324" s="109"/>
      <c r="AE324" s="109"/>
      <c r="AF324" s="109"/>
      <c r="AG324" s="109"/>
      <c r="AH324" s="109"/>
      <c r="AI324" s="109"/>
      <c r="AJ324" s="109"/>
      <c r="AK324" s="109"/>
      <c r="AL324" s="109"/>
      <c r="AM324" s="109"/>
      <c r="AN324" s="109"/>
      <c r="AO324" s="109"/>
      <c r="AP324" s="109"/>
      <c r="AQ324" s="109"/>
      <c r="AR324" s="109"/>
      <c r="AS324" s="109"/>
      <c r="AT324" s="109"/>
      <c r="AU324" s="109"/>
      <c r="AV324" s="109"/>
      <c r="AW324" s="109"/>
      <c r="AX324" s="109"/>
      <c r="AY324" s="109"/>
      <c r="AZ324" s="109"/>
      <c r="BA324" s="109"/>
      <c r="BB324" s="109"/>
      <c r="BC324" s="109"/>
      <c r="BD324" s="109"/>
      <c r="BE324" s="109"/>
      <c r="BF324" s="109"/>
      <c r="BG324" s="109"/>
      <c r="BH324" s="109"/>
      <c r="BI324" s="109"/>
      <c r="BJ324" s="109"/>
      <c r="BK324" s="109"/>
      <c r="BL324" s="109"/>
      <c r="BM324" s="109"/>
      <c r="BN324" s="109"/>
      <c r="BO324" s="109"/>
      <c r="BP324" s="109"/>
      <c r="BQ324" s="109"/>
      <c r="BR324" s="109"/>
      <c r="BS324" s="109"/>
      <c r="BT324" s="109"/>
      <c r="BU324" s="109"/>
      <c r="BV324" s="109"/>
      <c r="BW324" s="109"/>
      <c r="BX324" s="109"/>
      <c r="BY324" s="109"/>
      <c r="BZ324" s="109"/>
      <c r="CA324" s="109"/>
      <c r="CB324" s="109"/>
      <c r="CC324" s="109"/>
      <c r="CD324" s="109"/>
      <c r="CE324" s="109"/>
      <c r="CF324" s="109"/>
      <c r="CG324" s="109"/>
      <c r="CH324" s="109"/>
      <c r="CI324" s="109"/>
      <c r="CJ324" s="109"/>
      <c r="CK324" s="109"/>
      <c r="CL324" s="109"/>
      <c r="CM324" s="109"/>
      <c r="CN324" s="109"/>
      <c r="CO324" s="109"/>
      <c r="CP324" s="109"/>
      <c r="CQ324" s="109"/>
      <c r="CR324" s="109"/>
      <c r="CS324" s="109"/>
      <c r="CT324" s="109"/>
      <c r="CU324" s="109"/>
      <c r="CV324" s="109"/>
      <c r="CW324" s="109"/>
      <c r="CX324" s="109"/>
      <c r="CY324" s="109"/>
      <c r="CZ324" s="109"/>
      <c r="DA324" s="109"/>
      <c r="DB324" s="109"/>
      <c r="DC324" s="109"/>
      <c r="DD324" s="109"/>
      <c r="DE324" s="109"/>
      <c r="DF324" s="109"/>
      <c r="DG324" s="109"/>
      <c r="DH324" s="109"/>
      <c r="DI324" s="109"/>
      <c r="DJ324" s="109"/>
      <c r="DK324" s="109"/>
      <c r="DL324" s="109"/>
      <c r="DM324" s="109"/>
      <c r="DN324" s="109"/>
      <c r="DO324" s="109"/>
      <c r="DP324" s="109"/>
      <c r="DQ324" s="109"/>
      <c r="DR324" s="109"/>
      <c r="DS324" s="109"/>
      <c r="DT324" s="109"/>
      <c r="DU324" s="109"/>
      <c r="DV324" s="109"/>
      <c r="DW324" s="109"/>
      <c r="DX324" s="109"/>
      <c r="DY324" s="109"/>
      <c r="DZ324" s="109"/>
      <c r="EA324" s="109"/>
      <c r="EB324" s="109"/>
      <c r="EC324" s="109"/>
      <c r="ED324" s="109"/>
      <c r="EE324" s="109"/>
      <c r="EF324" s="109"/>
      <c r="EG324" s="109"/>
      <c r="EH324" s="109"/>
      <c r="EI324" s="109"/>
      <c r="EJ324" s="109"/>
      <c r="EK324" s="109"/>
      <c r="EL324" s="109"/>
      <c r="EM324" s="109"/>
      <c r="EN324" s="109"/>
      <c r="EO324" s="109"/>
      <c r="EP324" s="109"/>
      <c r="EQ324" s="109"/>
      <c r="ER324" s="109"/>
      <c r="ES324" s="109"/>
      <c r="ET324" s="109"/>
      <c r="EU324" s="109"/>
      <c r="EV324" s="109"/>
      <c r="EW324" s="109"/>
      <c r="EX324" s="109"/>
      <c r="EY324" s="109"/>
      <c r="EZ324" s="109"/>
      <c r="FA324" s="109"/>
      <c r="FB324" s="109"/>
    </row>
    <row r="325" spans="2:158" s="230" customFormat="1" x14ac:dyDescent="0.2">
      <c r="B325" s="231"/>
      <c r="J325" s="109"/>
      <c r="K325" s="109"/>
      <c r="L325" s="109"/>
      <c r="M325" s="109"/>
      <c r="N325" s="109"/>
      <c r="O325" s="109"/>
      <c r="P325" s="109"/>
      <c r="Q325" s="109"/>
      <c r="R325" s="109"/>
      <c r="S325" s="109"/>
      <c r="T325" s="109"/>
      <c r="U325" s="109"/>
      <c r="V325" s="109"/>
      <c r="W325" s="109"/>
      <c r="X325" s="109"/>
      <c r="Y325" s="109"/>
      <c r="Z325" s="109"/>
      <c r="AA325" s="109"/>
      <c r="AB325" s="109"/>
      <c r="AC325" s="109"/>
      <c r="AD325" s="109"/>
      <c r="AE325" s="109"/>
      <c r="AF325" s="109"/>
      <c r="AG325" s="109"/>
      <c r="AH325" s="109"/>
      <c r="AI325" s="109"/>
      <c r="AJ325" s="109"/>
      <c r="AK325" s="109"/>
      <c r="AL325" s="109"/>
      <c r="AM325" s="109"/>
      <c r="AN325" s="109"/>
      <c r="AO325" s="109"/>
      <c r="AP325" s="109"/>
      <c r="AQ325" s="109"/>
      <c r="AR325" s="109"/>
      <c r="AS325" s="109"/>
      <c r="AT325" s="109"/>
      <c r="AU325" s="109"/>
      <c r="AV325" s="109"/>
      <c r="AW325" s="109"/>
      <c r="AX325" s="109"/>
      <c r="AY325" s="109"/>
      <c r="AZ325" s="109"/>
      <c r="BA325" s="109"/>
      <c r="BB325" s="109"/>
      <c r="BC325" s="109"/>
      <c r="BD325" s="109"/>
      <c r="BE325" s="109"/>
      <c r="BF325" s="109"/>
      <c r="BG325" s="109"/>
      <c r="BH325" s="109"/>
      <c r="BI325" s="109"/>
      <c r="BJ325" s="109"/>
      <c r="BK325" s="109"/>
      <c r="BL325" s="109"/>
      <c r="BM325" s="109"/>
      <c r="BN325" s="109"/>
      <c r="BO325" s="109"/>
      <c r="BP325" s="109"/>
      <c r="BQ325" s="109"/>
      <c r="BR325" s="109"/>
      <c r="BS325" s="109"/>
      <c r="BT325" s="109"/>
      <c r="BU325" s="109"/>
      <c r="BV325" s="109"/>
      <c r="BW325" s="109"/>
      <c r="BX325" s="109"/>
      <c r="BY325" s="109"/>
      <c r="BZ325" s="109"/>
      <c r="CA325" s="109"/>
      <c r="CB325" s="109"/>
      <c r="CC325" s="109"/>
      <c r="CD325" s="109"/>
      <c r="CE325" s="109"/>
      <c r="CF325" s="109"/>
      <c r="CG325" s="109"/>
      <c r="CH325" s="109"/>
      <c r="CI325" s="109"/>
      <c r="CJ325" s="109"/>
      <c r="CK325" s="109"/>
      <c r="CL325" s="109"/>
      <c r="CM325" s="109"/>
      <c r="CN325" s="109"/>
      <c r="CO325" s="109"/>
      <c r="CP325" s="109"/>
      <c r="CQ325" s="109"/>
      <c r="CR325" s="109"/>
      <c r="CS325" s="109"/>
      <c r="CT325" s="109"/>
      <c r="CU325" s="109"/>
      <c r="CV325" s="109"/>
      <c r="CW325" s="109"/>
      <c r="CX325" s="109"/>
      <c r="CY325" s="109"/>
      <c r="CZ325" s="109"/>
      <c r="DA325" s="109"/>
      <c r="DB325" s="109"/>
      <c r="DC325" s="109"/>
      <c r="DD325" s="109"/>
      <c r="DE325" s="109"/>
      <c r="DF325" s="109"/>
      <c r="DG325" s="109"/>
      <c r="DH325" s="109"/>
      <c r="DI325" s="109"/>
      <c r="DJ325" s="109"/>
      <c r="DK325" s="109"/>
      <c r="DL325" s="109"/>
      <c r="DM325" s="109"/>
      <c r="DN325" s="109"/>
      <c r="DO325" s="109"/>
      <c r="DP325" s="109"/>
      <c r="DQ325" s="109"/>
      <c r="DR325" s="109"/>
      <c r="DS325" s="109"/>
      <c r="DT325" s="109"/>
      <c r="DU325" s="109"/>
      <c r="DV325" s="109"/>
      <c r="DW325" s="109"/>
      <c r="DX325" s="109"/>
      <c r="DY325" s="109"/>
      <c r="DZ325" s="109"/>
      <c r="EA325" s="109"/>
      <c r="EB325" s="109"/>
      <c r="EC325" s="109"/>
      <c r="ED325" s="109"/>
      <c r="EE325" s="109"/>
      <c r="EF325" s="109"/>
      <c r="EG325" s="109"/>
      <c r="EH325" s="109"/>
      <c r="EI325" s="109"/>
      <c r="EJ325" s="109"/>
      <c r="EK325" s="109"/>
      <c r="EL325" s="109"/>
      <c r="EM325" s="109"/>
      <c r="EN325" s="109"/>
      <c r="EO325" s="109"/>
      <c r="EP325" s="109"/>
      <c r="EQ325" s="109"/>
      <c r="ER325" s="109"/>
      <c r="ES325" s="109"/>
      <c r="ET325" s="109"/>
      <c r="EU325" s="109"/>
      <c r="EV325" s="109"/>
      <c r="EW325" s="109"/>
      <c r="EX325" s="109"/>
      <c r="EY325" s="109"/>
      <c r="EZ325" s="109"/>
      <c r="FA325" s="109"/>
      <c r="FB325" s="109"/>
    </row>
    <row r="326" spans="2:158" s="230" customFormat="1" x14ac:dyDescent="0.2">
      <c r="B326" s="231"/>
      <c r="J326" s="109"/>
      <c r="K326" s="109"/>
      <c r="L326" s="109"/>
      <c r="M326" s="109"/>
      <c r="N326" s="109"/>
      <c r="O326" s="109"/>
      <c r="P326" s="109"/>
      <c r="Q326" s="109"/>
      <c r="R326" s="109"/>
      <c r="S326" s="109"/>
      <c r="T326" s="109"/>
      <c r="U326" s="109"/>
      <c r="V326" s="109"/>
      <c r="W326" s="109"/>
      <c r="X326" s="109"/>
      <c r="Y326" s="109"/>
      <c r="Z326" s="109"/>
      <c r="AA326" s="109"/>
      <c r="AB326" s="109"/>
      <c r="AC326" s="109"/>
      <c r="AD326" s="109"/>
      <c r="AE326" s="109"/>
      <c r="AF326" s="109"/>
      <c r="AG326" s="109"/>
      <c r="AH326" s="109"/>
      <c r="AI326" s="109"/>
      <c r="AJ326" s="109"/>
      <c r="AK326" s="109"/>
      <c r="AL326" s="109"/>
      <c r="AM326" s="109"/>
      <c r="AN326" s="109"/>
      <c r="AO326" s="109"/>
      <c r="AP326" s="109"/>
      <c r="AQ326" s="109"/>
      <c r="AR326" s="109"/>
      <c r="AS326" s="109"/>
      <c r="AT326" s="109"/>
      <c r="AU326" s="109"/>
      <c r="AV326" s="109"/>
      <c r="AW326" s="109"/>
      <c r="AX326" s="109"/>
      <c r="AY326" s="109"/>
      <c r="AZ326" s="109"/>
      <c r="BA326" s="109"/>
      <c r="BB326" s="109"/>
      <c r="BC326" s="109"/>
      <c r="BD326" s="109"/>
      <c r="BE326" s="109"/>
      <c r="BF326" s="109"/>
      <c r="BG326" s="109"/>
      <c r="BH326" s="109"/>
      <c r="BI326" s="109"/>
      <c r="BJ326" s="109"/>
      <c r="BK326" s="109"/>
      <c r="BL326" s="109"/>
      <c r="BM326" s="109"/>
      <c r="BN326" s="109"/>
      <c r="BO326" s="109"/>
      <c r="BP326" s="109"/>
      <c r="BQ326" s="109"/>
      <c r="BR326" s="109"/>
      <c r="BS326" s="109"/>
      <c r="BT326" s="109"/>
      <c r="BU326" s="109"/>
      <c r="BV326" s="109"/>
      <c r="BW326" s="109"/>
      <c r="BX326" s="109"/>
      <c r="BY326" s="109"/>
      <c r="BZ326" s="109"/>
      <c r="CA326" s="109"/>
      <c r="CB326" s="109"/>
      <c r="CC326" s="109"/>
      <c r="CD326" s="109"/>
      <c r="CE326" s="109"/>
      <c r="CF326" s="109"/>
      <c r="CG326" s="109"/>
      <c r="CH326" s="109"/>
      <c r="CI326" s="109"/>
      <c r="CJ326" s="109"/>
      <c r="CK326" s="109"/>
      <c r="CL326" s="109"/>
      <c r="CM326" s="109"/>
      <c r="CN326" s="109"/>
      <c r="CO326" s="109"/>
      <c r="CP326" s="109"/>
      <c r="CQ326" s="109"/>
      <c r="CR326" s="109"/>
      <c r="CS326" s="109"/>
      <c r="CT326" s="109"/>
      <c r="CU326" s="109"/>
      <c r="CV326" s="109"/>
      <c r="CW326" s="109"/>
      <c r="CX326" s="109"/>
      <c r="CY326" s="109"/>
      <c r="CZ326" s="109"/>
      <c r="DA326" s="109"/>
      <c r="DB326" s="109"/>
      <c r="DC326" s="109"/>
      <c r="DD326" s="109"/>
      <c r="DE326" s="109"/>
      <c r="DF326" s="109"/>
      <c r="DG326" s="109"/>
      <c r="DH326" s="109"/>
      <c r="DI326" s="109"/>
      <c r="DJ326" s="109"/>
      <c r="DK326" s="109"/>
      <c r="DL326" s="109"/>
      <c r="DM326" s="109"/>
      <c r="DN326" s="109"/>
      <c r="DO326" s="109"/>
      <c r="DP326" s="109"/>
      <c r="DQ326" s="109"/>
      <c r="DR326" s="109"/>
      <c r="DS326" s="109"/>
      <c r="DT326" s="109"/>
      <c r="DU326" s="109"/>
      <c r="DV326" s="109"/>
      <c r="DW326" s="109"/>
      <c r="DX326" s="109"/>
      <c r="DY326" s="109"/>
      <c r="DZ326" s="109"/>
      <c r="EA326" s="109"/>
      <c r="EB326" s="109"/>
      <c r="EC326" s="109"/>
      <c r="ED326" s="109"/>
      <c r="EE326" s="109"/>
      <c r="EF326" s="109"/>
      <c r="EG326" s="109"/>
      <c r="EH326" s="109"/>
      <c r="EI326" s="109"/>
      <c r="EJ326" s="109"/>
      <c r="EK326" s="109"/>
      <c r="EL326" s="109"/>
      <c r="EM326" s="109"/>
      <c r="EN326" s="109"/>
      <c r="EO326" s="109"/>
      <c r="EP326" s="109"/>
      <c r="EQ326" s="109"/>
      <c r="ER326" s="109"/>
      <c r="ES326" s="109"/>
      <c r="ET326" s="109"/>
      <c r="EU326" s="109"/>
      <c r="EV326" s="109"/>
      <c r="EW326" s="109"/>
      <c r="EX326" s="109"/>
      <c r="EY326" s="109"/>
      <c r="EZ326" s="109"/>
      <c r="FA326" s="109"/>
      <c r="FB326" s="109"/>
    </row>
    <row r="327" spans="2:158" s="230" customFormat="1" x14ac:dyDescent="0.2">
      <c r="B327" s="231"/>
      <c r="J327" s="109"/>
      <c r="K327" s="109"/>
      <c r="L327" s="109"/>
      <c r="M327" s="109"/>
      <c r="N327" s="109"/>
      <c r="O327" s="109"/>
      <c r="P327" s="109"/>
      <c r="Q327" s="109"/>
      <c r="R327" s="109"/>
      <c r="S327" s="109"/>
      <c r="T327" s="109"/>
      <c r="U327" s="109"/>
      <c r="V327" s="109"/>
      <c r="W327" s="109"/>
      <c r="X327" s="109"/>
      <c r="Y327" s="109"/>
      <c r="Z327" s="109"/>
      <c r="AA327" s="109"/>
      <c r="AB327" s="109"/>
      <c r="AC327" s="109"/>
      <c r="AD327" s="109"/>
      <c r="AE327" s="109"/>
      <c r="AF327" s="109"/>
      <c r="AG327" s="109"/>
      <c r="AH327" s="109"/>
      <c r="AI327" s="109"/>
      <c r="AJ327" s="109"/>
      <c r="AK327" s="109"/>
      <c r="AL327" s="109"/>
      <c r="AM327" s="109"/>
      <c r="AN327" s="109"/>
      <c r="AO327" s="109"/>
      <c r="AP327" s="109"/>
      <c r="AQ327" s="109"/>
      <c r="AR327" s="109"/>
      <c r="AS327" s="109"/>
      <c r="AT327" s="109"/>
      <c r="AU327" s="109"/>
      <c r="AV327" s="109"/>
      <c r="AW327" s="109"/>
      <c r="AX327" s="109"/>
      <c r="AY327" s="109"/>
      <c r="AZ327" s="109"/>
      <c r="BA327" s="109"/>
      <c r="BB327" s="109"/>
      <c r="BC327" s="109"/>
      <c r="BD327" s="109"/>
      <c r="BE327" s="109"/>
      <c r="BF327" s="109"/>
      <c r="BG327" s="109"/>
      <c r="BH327" s="109"/>
      <c r="BI327" s="109"/>
      <c r="BJ327" s="109"/>
      <c r="BK327" s="109"/>
      <c r="BL327" s="109"/>
      <c r="BM327" s="109"/>
      <c r="BN327" s="109"/>
      <c r="BO327" s="109"/>
      <c r="BP327" s="109"/>
      <c r="BQ327" s="109"/>
      <c r="BR327" s="109"/>
      <c r="BS327" s="109"/>
      <c r="BT327" s="109"/>
      <c r="BU327" s="109"/>
      <c r="BV327" s="109"/>
      <c r="BW327" s="109"/>
      <c r="BX327" s="109"/>
      <c r="BY327" s="109"/>
      <c r="BZ327" s="109"/>
      <c r="CA327" s="109"/>
      <c r="CB327" s="109"/>
      <c r="CC327" s="109"/>
      <c r="CD327" s="109"/>
      <c r="CE327" s="109"/>
      <c r="CF327" s="109"/>
      <c r="CG327" s="109"/>
      <c r="CH327" s="109"/>
      <c r="CI327" s="109"/>
      <c r="CJ327" s="109"/>
      <c r="CK327" s="109"/>
      <c r="CL327" s="109"/>
      <c r="CM327" s="109"/>
      <c r="CN327" s="109"/>
      <c r="CO327" s="109"/>
      <c r="CP327" s="109"/>
      <c r="CQ327" s="109"/>
      <c r="CR327" s="109"/>
      <c r="CS327" s="109"/>
      <c r="CT327" s="109"/>
      <c r="CU327" s="109"/>
      <c r="CV327" s="109"/>
      <c r="CW327" s="109"/>
      <c r="CX327" s="109"/>
      <c r="CY327" s="109"/>
      <c r="CZ327" s="109"/>
      <c r="DA327" s="109"/>
      <c r="DB327" s="109"/>
      <c r="DC327" s="109"/>
      <c r="DD327" s="109"/>
      <c r="DE327" s="109"/>
      <c r="DF327" s="109"/>
      <c r="DG327" s="109"/>
      <c r="DH327" s="109"/>
      <c r="DI327" s="109"/>
      <c r="DJ327" s="109"/>
      <c r="DK327" s="109"/>
      <c r="DL327" s="109"/>
      <c r="DM327" s="109"/>
      <c r="DN327" s="109"/>
      <c r="DO327" s="109"/>
      <c r="DP327" s="109"/>
      <c r="DQ327" s="109"/>
      <c r="DR327" s="109"/>
      <c r="DS327" s="109"/>
      <c r="DT327" s="109"/>
      <c r="DU327" s="109"/>
      <c r="DV327" s="109"/>
      <c r="DW327" s="109"/>
      <c r="DX327" s="109"/>
      <c r="DY327" s="109"/>
      <c r="DZ327" s="109"/>
      <c r="EA327" s="109"/>
      <c r="EB327" s="109"/>
      <c r="EC327" s="109"/>
      <c r="ED327" s="109"/>
      <c r="EE327" s="109"/>
      <c r="EF327" s="109"/>
      <c r="EG327" s="109"/>
      <c r="EH327" s="109"/>
      <c r="EI327" s="109"/>
      <c r="EJ327" s="109"/>
      <c r="EK327" s="109"/>
      <c r="EL327" s="109"/>
      <c r="EM327" s="109"/>
      <c r="EN327" s="109"/>
      <c r="EO327" s="109"/>
      <c r="EP327" s="109"/>
      <c r="EQ327" s="109"/>
      <c r="ER327" s="109"/>
      <c r="ES327" s="109"/>
      <c r="ET327" s="109"/>
      <c r="EU327" s="109"/>
      <c r="EV327" s="109"/>
      <c r="EW327" s="109"/>
      <c r="EX327" s="109"/>
      <c r="EY327" s="109"/>
      <c r="EZ327" s="109"/>
      <c r="FA327" s="109"/>
      <c r="FB327" s="109"/>
    </row>
    <row r="328" spans="2:158" s="230" customFormat="1" x14ac:dyDescent="0.2">
      <c r="B328" s="231"/>
      <c r="J328" s="109"/>
      <c r="K328" s="109"/>
      <c r="L328" s="109"/>
      <c r="M328" s="109"/>
      <c r="N328" s="109"/>
      <c r="O328" s="109"/>
      <c r="P328" s="109"/>
      <c r="Q328" s="109"/>
      <c r="R328" s="109"/>
      <c r="S328" s="109"/>
      <c r="T328" s="109"/>
      <c r="U328" s="109"/>
      <c r="V328" s="109"/>
      <c r="W328" s="109"/>
      <c r="X328" s="109"/>
      <c r="Y328" s="109"/>
      <c r="Z328" s="109"/>
      <c r="AA328" s="109"/>
      <c r="AB328" s="109"/>
      <c r="AC328" s="109"/>
      <c r="AD328" s="109"/>
      <c r="AE328" s="109"/>
      <c r="AF328" s="109"/>
      <c r="AG328" s="109"/>
      <c r="AH328" s="109"/>
      <c r="AI328" s="109"/>
      <c r="AJ328" s="109"/>
      <c r="AK328" s="109"/>
      <c r="AL328" s="109"/>
      <c r="AM328" s="109"/>
      <c r="AN328" s="109"/>
      <c r="AO328" s="109"/>
      <c r="AP328" s="109"/>
      <c r="AQ328" s="109"/>
      <c r="AR328" s="109"/>
      <c r="AS328" s="109"/>
      <c r="AT328" s="109"/>
      <c r="AU328" s="109"/>
      <c r="AV328" s="109"/>
      <c r="AW328" s="109"/>
      <c r="AX328" s="109"/>
      <c r="AY328" s="109"/>
      <c r="AZ328" s="109"/>
      <c r="BA328" s="109"/>
      <c r="BB328" s="109"/>
      <c r="BC328" s="109"/>
      <c r="BD328" s="109"/>
      <c r="BE328" s="109"/>
      <c r="BF328" s="109"/>
      <c r="BG328" s="109"/>
      <c r="BH328" s="109"/>
      <c r="BI328" s="109"/>
      <c r="BJ328" s="109"/>
      <c r="BK328" s="109"/>
      <c r="BL328" s="109"/>
      <c r="BM328" s="109"/>
      <c r="BN328" s="109"/>
      <c r="BO328" s="109"/>
      <c r="BP328" s="109"/>
      <c r="BQ328" s="109"/>
      <c r="BR328" s="109"/>
      <c r="BS328" s="109"/>
      <c r="BT328" s="109"/>
      <c r="BU328" s="109"/>
      <c r="BV328" s="109"/>
      <c r="BW328" s="109"/>
      <c r="BX328" s="109"/>
      <c r="BY328" s="109"/>
      <c r="BZ328" s="109"/>
      <c r="CA328" s="109"/>
      <c r="CB328" s="109"/>
      <c r="CC328" s="109"/>
      <c r="CD328" s="109"/>
      <c r="CE328" s="109"/>
      <c r="CF328" s="109"/>
      <c r="CG328" s="109"/>
      <c r="CH328" s="109"/>
      <c r="CI328" s="109"/>
      <c r="CJ328" s="109"/>
      <c r="CK328" s="109"/>
      <c r="CL328" s="109"/>
      <c r="CM328" s="109"/>
      <c r="CN328" s="109"/>
      <c r="CO328" s="109"/>
      <c r="CP328" s="109"/>
      <c r="CQ328" s="109"/>
      <c r="CR328" s="109"/>
      <c r="CS328" s="109"/>
      <c r="CT328" s="109"/>
      <c r="CU328" s="109"/>
      <c r="CV328" s="109"/>
      <c r="CW328" s="109"/>
      <c r="CX328" s="109"/>
      <c r="CY328" s="109"/>
      <c r="CZ328" s="109"/>
      <c r="DA328" s="109"/>
      <c r="DB328" s="109"/>
      <c r="DC328" s="109"/>
      <c r="DD328" s="109"/>
      <c r="DE328" s="109"/>
      <c r="DF328" s="109"/>
      <c r="DG328" s="109"/>
      <c r="DH328" s="109"/>
      <c r="DI328" s="109"/>
      <c r="DJ328" s="109"/>
      <c r="DK328" s="109"/>
      <c r="DL328" s="109"/>
      <c r="DM328" s="109"/>
      <c r="DN328" s="109"/>
      <c r="DO328" s="109"/>
      <c r="DP328" s="109"/>
      <c r="DQ328" s="109"/>
      <c r="DR328" s="109"/>
      <c r="DS328" s="109"/>
      <c r="DT328" s="109"/>
      <c r="DU328" s="109"/>
      <c r="DV328" s="109"/>
      <c r="DW328" s="109"/>
      <c r="DX328" s="109"/>
      <c r="DY328" s="109"/>
      <c r="DZ328" s="109"/>
      <c r="EA328" s="109"/>
      <c r="EB328" s="109"/>
      <c r="EC328" s="109"/>
      <c r="ED328" s="109"/>
      <c r="EE328" s="109"/>
      <c r="EF328" s="109"/>
      <c r="EG328" s="109"/>
      <c r="EH328" s="109"/>
      <c r="EI328" s="109"/>
      <c r="EJ328" s="109"/>
      <c r="EK328" s="109"/>
      <c r="EL328" s="109"/>
      <c r="EM328" s="109"/>
      <c r="EN328" s="109"/>
      <c r="EO328" s="109"/>
      <c r="EP328" s="109"/>
      <c r="EQ328" s="109"/>
      <c r="ER328" s="109"/>
      <c r="ES328" s="109"/>
      <c r="ET328" s="109"/>
      <c r="EU328" s="109"/>
      <c r="EV328" s="109"/>
      <c r="EW328" s="109"/>
      <c r="EX328" s="109"/>
      <c r="EY328" s="109"/>
      <c r="EZ328" s="109"/>
      <c r="FA328" s="109"/>
      <c r="FB328" s="109"/>
    </row>
    <row r="329" spans="2:158" s="230" customFormat="1" x14ac:dyDescent="0.2">
      <c r="B329" s="231"/>
      <c r="J329" s="109"/>
      <c r="K329" s="109"/>
      <c r="L329" s="109"/>
      <c r="M329" s="109"/>
      <c r="N329" s="109"/>
      <c r="O329" s="109"/>
      <c r="P329" s="109"/>
      <c r="Q329" s="109"/>
      <c r="R329" s="109"/>
      <c r="S329" s="109"/>
      <c r="T329" s="109"/>
      <c r="U329" s="109"/>
      <c r="V329" s="109"/>
      <c r="W329" s="109"/>
      <c r="X329" s="109"/>
      <c r="Y329" s="109"/>
      <c r="Z329" s="109"/>
      <c r="AA329" s="109"/>
      <c r="AB329" s="109"/>
      <c r="AC329" s="109"/>
      <c r="AD329" s="109"/>
      <c r="AE329" s="109"/>
      <c r="AF329" s="109"/>
      <c r="AG329" s="109"/>
      <c r="AH329" s="109"/>
      <c r="AI329" s="109"/>
      <c r="AJ329" s="109"/>
      <c r="AK329" s="109"/>
      <c r="AL329" s="109"/>
      <c r="AM329" s="109"/>
      <c r="AN329" s="109"/>
      <c r="AO329" s="109"/>
      <c r="AP329" s="109"/>
      <c r="AQ329" s="109"/>
      <c r="AR329" s="109"/>
      <c r="AS329" s="109"/>
      <c r="AT329" s="109"/>
      <c r="AU329" s="109"/>
      <c r="AV329" s="109"/>
      <c r="AW329" s="109"/>
      <c r="AX329" s="109"/>
      <c r="AY329" s="109"/>
      <c r="AZ329" s="109"/>
      <c r="BA329" s="109"/>
      <c r="BB329" s="109"/>
      <c r="BC329" s="109"/>
      <c r="BD329" s="109"/>
      <c r="BE329" s="109"/>
      <c r="BF329" s="109"/>
      <c r="BG329" s="109"/>
      <c r="BH329" s="109"/>
      <c r="BI329" s="109"/>
      <c r="BJ329" s="109"/>
      <c r="BK329" s="109"/>
      <c r="BL329" s="109"/>
      <c r="BM329" s="109"/>
      <c r="BN329" s="109"/>
      <c r="BO329" s="109"/>
      <c r="BP329" s="109"/>
      <c r="BQ329" s="109"/>
      <c r="BR329" s="109"/>
      <c r="BS329" s="109"/>
      <c r="BT329" s="109"/>
      <c r="BU329" s="109"/>
      <c r="BV329" s="109"/>
      <c r="BW329" s="109"/>
      <c r="BX329" s="109"/>
      <c r="BY329" s="109"/>
      <c r="BZ329" s="109"/>
      <c r="CA329" s="109"/>
      <c r="CB329" s="109"/>
      <c r="CC329" s="109"/>
      <c r="CD329" s="109"/>
      <c r="CE329" s="109"/>
      <c r="CF329" s="109"/>
      <c r="CG329" s="109"/>
      <c r="CH329" s="109"/>
      <c r="CI329" s="109"/>
      <c r="CJ329" s="109"/>
      <c r="CK329" s="109"/>
      <c r="CL329" s="109"/>
      <c r="CM329" s="109"/>
      <c r="CN329" s="109"/>
      <c r="CO329" s="109"/>
      <c r="CP329" s="109"/>
      <c r="CQ329" s="109"/>
      <c r="CR329" s="109"/>
      <c r="CS329" s="109"/>
      <c r="CT329" s="109"/>
      <c r="CU329" s="109"/>
      <c r="CV329" s="109"/>
      <c r="CW329" s="109"/>
      <c r="CX329" s="109"/>
      <c r="CY329" s="109"/>
      <c r="CZ329" s="109"/>
      <c r="DA329" s="109"/>
      <c r="DB329" s="109"/>
      <c r="DC329" s="109"/>
      <c r="DD329" s="109"/>
      <c r="DE329" s="109"/>
      <c r="DF329" s="109"/>
      <c r="DG329" s="109"/>
      <c r="DH329" s="109"/>
      <c r="DI329" s="109"/>
      <c r="DJ329" s="109"/>
      <c r="DK329" s="109"/>
      <c r="DL329" s="109"/>
      <c r="DM329" s="109"/>
      <c r="DN329" s="109"/>
      <c r="DO329" s="109"/>
      <c r="DP329" s="109"/>
      <c r="DQ329" s="109"/>
      <c r="DR329" s="109"/>
      <c r="DS329" s="109"/>
      <c r="DT329" s="109"/>
      <c r="DU329" s="109"/>
      <c r="DV329" s="109"/>
      <c r="DW329" s="109"/>
      <c r="DX329" s="109"/>
      <c r="DY329" s="109"/>
      <c r="DZ329" s="109"/>
      <c r="EA329" s="109"/>
      <c r="EB329" s="109"/>
      <c r="EC329" s="109"/>
      <c r="ED329" s="109"/>
      <c r="EE329" s="109"/>
      <c r="EF329" s="109"/>
      <c r="EG329" s="109"/>
      <c r="EH329" s="109"/>
      <c r="EI329" s="109"/>
      <c r="EJ329" s="109"/>
      <c r="EK329" s="109"/>
      <c r="EL329" s="109"/>
      <c r="EM329" s="109"/>
      <c r="EN329" s="109"/>
      <c r="EO329" s="109"/>
      <c r="EP329" s="109"/>
      <c r="EQ329" s="109"/>
      <c r="ER329" s="109"/>
      <c r="ES329" s="109"/>
      <c r="ET329" s="109"/>
      <c r="EU329" s="109"/>
      <c r="EV329" s="109"/>
      <c r="EW329" s="109"/>
      <c r="EX329" s="109"/>
      <c r="EY329" s="109"/>
      <c r="EZ329" s="109"/>
      <c r="FA329" s="109"/>
      <c r="FB329" s="109"/>
    </row>
    <row r="330" spans="2:158" s="230" customFormat="1" x14ac:dyDescent="0.2">
      <c r="B330" s="231"/>
      <c r="J330" s="109"/>
      <c r="K330" s="109"/>
      <c r="L330" s="109"/>
      <c r="M330" s="109"/>
      <c r="N330" s="109"/>
      <c r="O330" s="109"/>
      <c r="P330" s="109"/>
      <c r="Q330" s="109"/>
      <c r="R330" s="109"/>
      <c r="S330" s="109"/>
      <c r="T330" s="109"/>
      <c r="U330" s="109"/>
      <c r="V330" s="109"/>
      <c r="W330" s="109"/>
      <c r="X330" s="109"/>
      <c r="Y330" s="109"/>
      <c r="Z330" s="109"/>
      <c r="AA330" s="109"/>
      <c r="AB330" s="109"/>
      <c r="AC330" s="109"/>
      <c r="AD330" s="109"/>
      <c r="AE330" s="109"/>
      <c r="AF330" s="109"/>
      <c r="AG330" s="109"/>
      <c r="AH330" s="109"/>
      <c r="AI330" s="109"/>
      <c r="AJ330" s="109"/>
      <c r="AK330" s="109"/>
      <c r="AL330" s="109"/>
      <c r="AM330" s="109"/>
      <c r="AN330" s="109"/>
      <c r="AO330" s="109"/>
      <c r="AP330" s="109"/>
      <c r="AQ330" s="109"/>
      <c r="AR330" s="109"/>
      <c r="AS330" s="109"/>
      <c r="AT330" s="109"/>
      <c r="AU330" s="109"/>
      <c r="AV330" s="109"/>
      <c r="AW330" s="109"/>
      <c r="AX330" s="109"/>
      <c r="AY330" s="109"/>
      <c r="AZ330" s="109"/>
      <c r="BA330" s="109"/>
      <c r="BB330" s="109"/>
      <c r="BC330" s="109"/>
      <c r="BD330" s="109"/>
      <c r="BE330" s="109"/>
      <c r="BF330" s="109"/>
      <c r="BG330" s="109"/>
      <c r="BH330" s="109"/>
      <c r="BI330" s="109"/>
      <c r="BJ330" s="109"/>
      <c r="BK330" s="109"/>
      <c r="BL330" s="109"/>
      <c r="BM330" s="109"/>
      <c r="BN330" s="109"/>
      <c r="BO330" s="109"/>
      <c r="BP330" s="109"/>
      <c r="BQ330" s="109"/>
      <c r="BR330" s="109"/>
      <c r="BS330" s="109"/>
      <c r="BT330" s="109"/>
      <c r="BU330" s="109"/>
      <c r="BV330" s="109"/>
      <c r="BW330" s="109"/>
      <c r="BX330" s="109"/>
      <c r="BY330" s="109"/>
      <c r="BZ330" s="109"/>
      <c r="CA330" s="109"/>
      <c r="CB330" s="109"/>
      <c r="CC330" s="109"/>
      <c r="CD330" s="109"/>
      <c r="CE330" s="109"/>
      <c r="CF330" s="109"/>
      <c r="CG330" s="109"/>
      <c r="CH330" s="109"/>
      <c r="CI330" s="109"/>
      <c r="CJ330" s="109"/>
      <c r="CK330" s="109"/>
      <c r="CL330" s="109"/>
      <c r="CM330" s="109"/>
      <c r="CN330" s="109"/>
      <c r="CO330" s="109"/>
      <c r="CP330" s="109"/>
      <c r="CQ330" s="109"/>
      <c r="CR330" s="109"/>
      <c r="CS330" s="109"/>
      <c r="CT330" s="109"/>
      <c r="CU330" s="109"/>
      <c r="CV330" s="109"/>
      <c r="CW330" s="109"/>
      <c r="CX330" s="109"/>
      <c r="CY330" s="109"/>
      <c r="CZ330" s="109"/>
      <c r="DA330" s="109"/>
      <c r="DB330" s="109"/>
      <c r="DC330" s="109"/>
      <c r="DD330" s="109"/>
      <c r="DE330" s="109"/>
      <c r="DF330" s="109"/>
      <c r="DG330" s="109"/>
      <c r="DH330" s="109"/>
      <c r="DI330" s="109"/>
      <c r="DJ330" s="109"/>
      <c r="DK330" s="109"/>
      <c r="DL330" s="109"/>
      <c r="DM330" s="109"/>
      <c r="DN330" s="109"/>
      <c r="DO330" s="109"/>
      <c r="DP330" s="109"/>
      <c r="DQ330" s="109"/>
      <c r="DR330" s="109"/>
      <c r="DS330" s="109"/>
      <c r="DT330" s="109"/>
      <c r="DU330" s="109"/>
      <c r="DV330" s="109"/>
      <c r="DW330" s="109"/>
      <c r="DX330" s="109"/>
      <c r="DY330" s="109"/>
      <c r="DZ330" s="109"/>
      <c r="EA330" s="109"/>
      <c r="EB330" s="109"/>
      <c r="EC330" s="109"/>
      <c r="ED330" s="109"/>
      <c r="EE330" s="109"/>
      <c r="EF330" s="109"/>
      <c r="EG330" s="109"/>
      <c r="EH330" s="109"/>
      <c r="EI330" s="109"/>
      <c r="EJ330" s="109"/>
      <c r="EK330" s="109"/>
      <c r="EL330" s="109"/>
      <c r="EM330" s="109"/>
      <c r="EN330" s="109"/>
      <c r="EO330" s="109"/>
      <c r="EP330" s="109"/>
      <c r="EQ330" s="109"/>
      <c r="ER330" s="109"/>
      <c r="ES330" s="109"/>
      <c r="ET330" s="109"/>
      <c r="EU330" s="109"/>
      <c r="EV330" s="109"/>
      <c r="EW330" s="109"/>
      <c r="EX330" s="109"/>
      <c r="EY330" s="109"/>
      <c r="EZ330" s="109"/>
      <c r="FA330" s="109"/>
      <c r="FB330" s="109"/>
    </row>
    <row r="331" spans="2:158" s="230" customFormat="1" x14ac:dyDescent="0.2">
      <c r="B331" s="231"/>
      <c r="J331" s="109"/>
      <c r="K331" s="109"/>
      <c r="L331" s="109"/>
      <c r="M331" s="109"/>
      <c r="N331" s="109"/>
      <c r="O331" s="109"/>
      <c r="P331" s="109"/>
      <c r="Q331" s="109"/>
      <c r="R331" s="109"/>
      <c r="S331" s="109"/>
      <c r="T331" s="109"/>
      <c r="U331" s="109"/>
      <c r="V331" s="109"/>
      <c r="W331" s="109"/>
      <c r="X331" s="109"/>
      <c r="Y331" s="109"/>
      <c r="Z331" s="109"/>
      <c r="AA331" s="109"/>
      <c r="AB331" s="109"/>
      <c r="AC331" s="109"/>
      <c r="AD331" s="109"/>
      <c r="AE331" s="109"/>
      <c r="AF331" s="109"/>
      <c r="AG331" s="109"/>
      <c r="AH331" s="109"/>
      <c r="AI331" s="109"/>
      <c r="AJ331" s="109"/>
      <c r="AK331" s="109"/>
      <c r="AL331" s="109"/>
      <c r="AM331" s="109"/>
      <c r="AN331" s="109"/>
      <c r="AO331" s="109"/>
      <c r="AP331" s="109"/>
      <c r="AQ331" s="109"/>
      <c r="AR331" s="109"/>
      <c r="AS331" s="109"/>
      <c r="AT331" s="109"/>
      <c r="AU331" s="109"/>
      <c r="AV331" s="109"/>
      <c r="AW331" s="109"/>
      <c r="AX331" s="109"/>
      <c r="AY331" s="109"/>
      <c r="AZ331" s="109"/>
      <c r="BA331" s="109"/>
      <c r="BB331" s="109"/>
      <c r="BC331" s="109"/>
      <c r="BD331" s="109"/>
      <c r="BE331" s="109"/>
      <c r="BF331" s="109"/>
      <c r="BG331" s="109"/>
      <c r="BH331" s="109"/>
      <c r="BI331" s="109"/>
      <c r="BJ331" s="109"/>
      <c r="BK331" s="109"/>
      <c r="BL331" s="109"/>
      <c r="BM331" s="109"/>
      <c r="BN331" s="109"/>
      <c r="BO331" s="109"/>
      <c r="BP331" s="109"/>
      <c r="BQ331" s="109"/>
      <c r="BR331" s="109"/>
      <c r="BS331" s="109"/>
      <c r="BT331" s="109"/>
      <c r="BU331" s="109"/>
      <c r="BV331" s="109"/>
      <c r="BW331" s="109"/>
      <c r="BX331" s="109"/>
      <c r="BY331" s="109"/>
      <c r="BZ331" s="109"/>
      <c r="CA331" s="109"/>
      <c r="CB331" s="109"/>
      <c r="CC331" s="109"/>
      <c r="CD331" s="109"/>
      <c r="CE331" s="109"/>
      <c r="CF331" s="109"/>
      <c r="CG331" s="109"/>
      <c r="CH331" s="109"/>
      <c r="CI331" s="109"/>
      <c r="CJ331" s="109"/>
      <c r="CK331" s="109"/>
      <c r="CL331" s="109"/>
      <c r="CM331" s="109"/>
      <c r="CN331" s="109"/>
      <c r="CO331" s="109"/>
      <c r="CP331" s="109"/>
      <c r="CQ331" s="109"/>
      <c r="CR331" s="109"/>
      <c r="CS331" s="109"/>
      <c r="CT331" s="109"/>
      <c r="CU331" s="109"/>
      <c r="CV331" s="109"/>
      <c r="CW331" s="109"/>
      <c r="CX331" s="109"/>
      <c r="CY331" s="109"/>
      <c r="CZ331" s="109"/>
      <c r="DA331" s="109"/>
      <c r="DB331" s="109"/>
      <c r="DC331" s="109"/>
      <c r="DD331" s="109"/>
      <c r="DE331" s="109"/>
      <c r="DF331" s="109"/>
      <c r="DG331" s="109"/>
      <c r="DH331" s="109"/>
      <c r="DI331" s="109"/>
      <c r="DJ331" s="109"/>
      <c r="DK331" s="109"/>
      <c r="DL331" s="109"/>
      <c r="DM331" s="109"/>
      <c r="DN331" s="109"/>
      <c r="DO331" s="109"/>
      <c r="DP331" s="109"/>
      <c r="DQ331" s="109"/>
      <c r="DR331" s="109"/>
      <c r="DS331" s="109"/>
      <c r="DT331" s="109"/>
      <c r="DU331" s="109"/>
      <c r="DV331" s="109"/>
      <c r="DW331" s="109"/>
      <c r="DX331" s="109"/>
      <c r="DY331" s="109"/>
      <c r="DZ331" s="109"/>
      <c r="EA331" s="109"/>
      <c r="EB331" s="109"/>
      <c r="EC331" s="109"/>
      <c r="ED331" s="109"/>
      <c r="EE331" s="109"/>
      <c r="EF331" s="109"/>
      <c r="EG331" s="109"/>
      <c r="EH331" s="109"/>
      <c r="EI331" s="109"/>
      <c r="EJ331" s="109"/>
      <c r="EK331" s="109"/>
      <c r="EL331" s="109"/>
      <c r="EM331" s="109"/>
      <c r="EN331" s="109"/>
      <c r="EO331" s="109"/>
      <c r="EP331" s="109"/>
      <c r="EQ331" s="109"/>
      <c r="ER331" s="109"/>
      <c r="ES331" s="109"/>
      <c r="ET331" s="109"/>
      <c r="EU331" s="109"/>
      <c r="EV331" s="109"/>
      <c r="EW331" s="109"/>
      <c r="EX331" s="109"/>
      <c r="EY331" s="109"/>
      <c r="EZ331" s="109"/>
      <c r="FA331" s="109"/>
      <c r="FB331" s="109"/>
    </row>
    <row r="332" spans="2:158" s="230" customFormat="1" x14ac:dyDescent="0.2">
      <c r="B332" s="231"/>
      <c r="J332" s="109"/>
      <c r="K332" s="109"/>
      <c r="L332" s="109"/>
      <c r="M332" s="109"/>
      <c r="N332" s="109"/>
      <c r="O332" s="109"/>
      <c r="P332" s="109"/>
      <c r="Q332" s="109"/>
      <c r="R332" s="109"/>
      <c r="S332" s="109"/>
      <c r="T332" s="109"/>
      <c r="U332" s="109"/>
      <c r="V332" s="109"/>
      <c r="W332" s="109"/>
      <c r="X332" s="109"/>
      <c r="Y332" s="109"/>
      <c r="Z332" s="109"/>
      <c r="AA332" s="109"/>
      <c r="AB332" s="109"/>
      <c r="AC332" s="109"/>
      <c r="AD332" s="109"/>
      <c r="AE332" s="109"/>
      <c r="AF332" s="109"/>
      <c r="AG332" s="109"/>
      <c r="AH332" s="109"/>
      <c r="AI332" s="109"/>
      <c r="AJ332" s="109"/>
      <c r="AK332" s="109"/>
      <c r="AL332" s="109"/>
      <c r="AM332" s="109"/>
      <c r="AN332" s="109"/>
      <c r="AO332" s="109"/>
      <c r="AP332" s="109"/>
      <c r="AQ332" s="109"/>
      <c r="AR332" s="109"/>
      <c r="AS332" s="109"/>
      <c r="AT332" s="109"/>
      <c r="AU332" s="109"/>
      <c r="AV332" s="109"/>
      <c r="AW332" s="109"/>
      <c r="AX332" s="109"/>
      <c r="AY332" s="109"/>
      <c r="AZ332" s="109"/>
      <c r="BA332" s="109"/>
      <c r="BB332" s="109"/>
      <c r="BC332" s="109"/>
      <c r="BD332" s="109"/>
      <c r="BE332" s="109"/>
      <c r="BF332" s="109"/>
      <c r="BG332" s="109"/>
      <c r="BH332" s="109"/>
      <c r="BI332" s="109"/>
      <c r="BJ332" s="109"/>
      <c r="BK332" s="109"/>
      <c r="BL332" s="109"/>
      <c r="BM332" s="109"/>
      <c r="BN332" s="109"/>
      <c r="BO332" s="109"/>
      <c r="BP332" s="109"/>
      <c r="BQ332" s="109"/>
      <c r="BR332" s="109"/>
      <c r="BS332" s="109"/>
      <c r="BT332" s="109"/>
      <c r="BU332" s="109"/>
      <c r="BV332" s="109"/>
      <c r="BW332" s="109"/>
      <c r="BX332" s="109"/>
      <c r="BY332" s="109"/>
      <c r="BZ332" s="109"/>
      <c r="CA332" s="109"/>
      <c r="CB332" s="109"/>
      <c r="CC332" s="109"/>
      <c r="CD332" s="109"/>
      <c r="CE332" s="109"/>
      <c r="CF332" s="109"/>
      <c r="CG332" s="109"/>
      <c r="CH332" s="109"/>
      <c r="CI332" s="109"/>
      <c r="CJ332" s="109"/>
      <c r="CK332" s="109"/>
      <c r="CL332" s="109"/>
      <c r="CM332" s="109"/>
      <c r="CN332" s="109"/>
      <c r="CO332" s="109"/>
      <c r="CP332" s="109"/>
      <c r="CQ332" s="109"/>
      <c r="CR332" s="109"/>
      <c r="CS332" s="109"/>
      <c r="CT332" s="109"/>
      <c r="CU332" s="109"/>
      <c r="CV332" s="109"/>
      <c r="CW332" s="109"/>
      <c r="CX332" s="109"/>
      <c r="CY332" s="109"/>
      <c r="CZ332" s="109"/>
      <c r="DA332" s="109"/>
      <c r="DB332" s="109"/>
      <c r="DC332" s="109"/>
      <c r="DD332" s="109"/>
      <c r="DE332" s="109"/>
      <c r="DF332" s="109"/>
      <c r="DG332" s="109"/>
      <c r="DH332" s="109"/>
      <c r="DI332" s="109"/>
      <c r="DJ332" s="109"/>
      <c r="DK332" s="109"/>
      <c r="DL332" s="109"/>
      <c r="DM332" s="109"/>
      <c r="DN332" s="109"/>
      <c r="DO332" s="109"/>
      <c r="DP332" s="109"/>
      <c r="DQ332" s="109"/>
      <c r="DR332" s="109"/>
      <c r="DS332" s="109"/>
      <c r="DT332" s="109"/>
      <c r="DU332" s="109"/>
      <c r="DV332" s="109"/>
      <c r="DW332" s="109"/>
      <c r="DX332" s="109"/>
      <c r="DY332" s="109"/>
      <c r="DZ332" s="109"/>
      <c r="EA332" s="109"/>
      <c r="EB332" s="109"/>
      <c r="EC332" s="109"/>
      <c r="ED332" s="109"/>
      <c r="EE332" s="109"/>
      <c r="EF332" s="109"/>
      <c r="EG332" s="109"/>
      <c r="EH332" s="109"/>
      <c r="EI332" s="109"/>
      <c r="EJ332" s="109"/>
      <c r="EK332" s="109"/>
      <c r="EL332" s="109"/>
      <c r="EM332" s="109"/>
      <c r="EN332" s="109"/>
      <c r="EO332" s="109"/>
      <c r="EP332" s="109"/>
      <c r="EQ332" s="109"/>
      <c r="ER332" s="109"/>
      <c r="ES332" s="109"/>
      <c r="ET332" s="109"/>
      <c r="EU332" s="109"/>
      <c r="EV332" s="109"/>
      <c r="EW332" s="109"/>
      <c r="EX332" s="109"/>
      <c r="EY332" s="109"/>
      <c r="EZ332" s="109"/>
      <c r="FA332" s="109"/>
      <c r="FB332" s="109"/>
    </row>
    <row r="333" spans="2:158" s="230" customFormat="1" x14ac:dyDescent="0.2">
      <c r="B333" s="231"/>
      <c r="J333" s="109"/>
      <c r="K333" s="109"/>
      <c r="L333" s="109"/>
      <c r="M333" s="109"/>
      <c r="N333" s="109"/>
      <c r="O333" s="109"/>
      <c r="P333" s="109"/>
      <c r="Q333" s="109"/>
      <c r="R333" s="109"/>
      <c r="S333" s="109"/>
      <c r="T333" s="109"/>
      <c r="U333" s="109"/>
      <c r="V333" s="109"/>
      <c r="W333" s="109"/>
      <c r="X333" s="109"/>
      <c r="Y333" s="109"/>
      <c r="Z333" s="109"/>
      <c r="AA333" s="109"/>
      <c r="AB333" s="109"/>
      <c r="AC333" s="109"/>
      <c r="AD333" s="109"/>
      <c r="AE333" s="109"/>
      <c r="AF333" s="109"/>
      <c r="AG333" s="109"/>
      <c r="AH333" s="109"/>
      <c r="AI333" s="109"/>
      <c r="AJ333" s="109"/>
      <c r="AK333" s="109"/>
      <c r="AL333" s="109"/>
      <c r="AM333" s="109"/>
      <c r="AN333" s="109"/>
      <c r="AO333" s="109"/>
      <c r="AP333" s="109"/>
      <c r="AQ333" s="109"/>
      <c r="AR333" s="109"/>
      <c r="AS333" s="109"/>
      <c r="AT333" s="109"/>
      <c r="AU333" s="109"/>
      <c r="AV333" s="109"/>
      <c r="AW333" s="109"/>
      <c r="AX333" s="109"/>
      <c r="AY333" s="109"/>
      <c r="AZ333" s="109"/>
      <c r="BA333" s="109"/>
      <c r="BB333" s="109"/>
      <c r="BC333" s="109"/>
      <c r="BD333" s="109"/>
      <c r="BE333" s="109"/>
      <c r="BF333" s="109"/>
      <c r="BG333" s="109"/>
      <c r="BH333" s="109"/>
      <c r="BI333" s="109"/>
      <c r="BJ333" s="109"/>
      <c r="BK333" s="109"/>
      <c r="BL333" s="109"/>
      <c r="BM333" s="109"/>
      <c r="BN333" s="109"/>
      <c r="BO333" s="109"/>
      <c r="BP333" s="109"/>
      <c r="BQ333" s="109"/>
      <c r="BR333" s="109"/>
      <c r="BS333" s="109"/>
      <c r="BT333" s="109"/>
      <c r="BU333" s="109"/>
      <c r="BV333" s="109"/>
      <c r="BW333" s="109"/>
      <c r="BX333" s="109"/>
      <c r="BY333" s="109"/>
      <c r="BZ333" s="109"/>
      <c r="CA333" s="109"/>
      <c r="CB333" s="109"/>
      <c r="CC333" s="109"/>
      <c r="CD333" s="109"/>
      <c r="CE333" s="109"/>
      <c r="CF333" s="109"/>
      <c r="CG333" s="109"/>
      <c r="CH333" s="109"/>
      <c r="CI333" s="109"/>
      <c r="CJ333" s="109"/>
      <c r="CK333" s="109"/>
      <c r="CL333" s="109"/>
      <c r="CM333" s="109"/>
      <c r="CN333" s="109"/>
      <c r="CO333" s="109"/>
      <c r="CP333" s="109"/>
      <c r="CQ333" s="109"/>
      <c r="CR333" s="109"/>
      <c r="CS333" s="109"/>
      <c r="CT333" s="109"/>
      <c r="CU333" s="109"/>
      <c r="CV333" s="109"/>
      <c r="CW333" s="109"/>
      <c r="CX333" s="109"/>
      <c r="CY333" s="109"/>
      <c r="CZ333" s="109"/>
      <c r="DA333" s="109"/>
      <c r="DB333" s="109"/>
      <c r="DC333" s="109"/>
      <c r="DD333" s="109"/>
      <c r="DE333" s="109"/>
      <c r="DF333" s="109"/>
      <c r="DG333" s="109"/>
      <c r="DH333" s="109"/>
      <c r="DI333" s="109"/>
      <c r="DJ333" s="109"/>
      <c r="DK333" s="109"/>
      <c r="DL333" s="109"/>
      <c r="DM333" s="109"/>
      <c r="DN333" s="109"/>
      <c r="DO333" s="109"/>
      <c r="DP333" s="109"/>
      <c r="DQ333" s="109"/>
      <c r="DR333" s="109"/>
      <c r="DS333" s="109"/>
      <c r="DT333" s="109"/>
      <c r="DU333" s="109"/>
      <c r="DV333" s="109"/>
      <c r="DW333" s="109"/>
      <c r="DX333" s="109"/>
      <c r="DY333" s="109"/>
      <c r="DZ333" s="109"/>
      <c r="EA333" s="109"/>
      <c r="EB333" s="109"/>
      <c r="EC333" s="109"/>
      <c r="ED333" s="109"/>
      <c r="EE333" s="109"/>
      <c r="EF333" s="109"/>
      <c r="EG333" s="109"/>
      <c r="EH333" s="109"/>
      <c r="EI333" s="109"/>
      <c r="EJ333" s="109"/>
      <c r="EK333" s="109"/>
      <c r="EL333" s="109"/>
      <c r="EM333" s="109"/>
      <c r="EN333" s="109"/>
      <c r="EO333" s="109"/>
      <c r="EP333" s="109"/>
      <c r="EQ333" s="109"/>
      <c r="ER333" s="109"/>
      <c r="ES333" s="109"/>
      <c r="ET333" s="109"/>
      <c r="EU333" s="109"/>
      <c r="EV333" s="109"/>
      <c r="EW333" s="109"/>
      <c r="EX333" s="109"/>
      <c r="EY333" s="109"/>
      <c r="EZ333" s="109"/>
      <c r="FA333" s="109"/>
      <c r="FB333" s="109"/>
    </row>
    <row r="334" spans="2:158" s="230" customFormat="1" x14ac:dyDescent="0.2">
      <c r="B334" s="231"/>
      <c r="J334" s="109"/>
      <c r="K334" s="109"/>
      <c r="L334" s="109"/>
      <c r="M334" s="109"/>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09"/>
      <c r="AL334" s="109"/>
      <c r="AM334" s="109"/>
      <c r="AN334" s="109"/>
      <c r="AO334" s="109"/>
      <c r="AP334" s="109"/>
      <c r="AQ334" s="109"/>
      <c r="AR334" s="109"/>
      <c r="AS334" s="109"/>
      <c r="AT334" s="109"/>
      <c r="AU334" s="109"/>
      <c r="AV334" s="109"/>
      <c r="AW334" s="109"/>
      <c r="AX334" s="109"/>
      <c r="AY334" s="109"/>
      <c r="AZ334" s="109"/>
      <c r="BA334" s="109"/>
      <c r="BB334" s="109"/>
      <c r="BC334" s="109"/>
      <c r="BD334" s="109"/>
      <c r="BE334" s="109"/>
      <c r="BF334" s="109"/>
      <c r="BG334" s="109"/>
      <c r="BH334" s="109"/>
      <c r="BI334" s="109"/>
      <c r="BJ334" s="109"/>
      <c r="BK334" s="109"/>
      <c r="BL334" s="109"/>
      <c r="BM334" s="109"/>
      <c r="BN334" s="109"/>
      <c r="BO334" s="109"/>
      <c r="BP334" s="109"/>
      <c r="BQ334" s="109"/>
      <c r="BR334" s="109"/>
      <c r="BS334" s="109"/>
      <c r="BT334" s="109"/>
      <c r="BU334" s="109"/>
      <c r="BV334" s="109"/>
      <c r="BW334" s="109"/>
      <c r="BX334" s="109"/>
      <c r="BY334" s="109"/>
      <c r="BZ334" s="109"/>
      <c r="CA334" s="109"/>
      <c r="CB334" s="109"/>
      <c r="CC334" s="109"/>
      <c r="CD334" s="109"/>
      <c r="CE334" s="109"/>
      <c r="CF334" s="109"/>
      <c r="CG334" s="109"/>
      <c r="CH334" s="109"/>
      <c r="CI334" s="109"/>
      <c r="CJ334" s="109"/>
      <c r="CK334" s="109"/>
      <c r="CL334" s="109"/>
      <c r="CM334" s="109"/>
      <c r="CN334" s="109"/>
      <c r="CO334" s="109"/>
      <c r="CP334" s="109"/>
      <c r="CQ334" s="109"/>
      <c r="CR334" s="109"/>
      <c r="CS334" s="109"/>
      <c r="CT334" s="109"/>
      <c r="CU334" s="109"/>
      <c r="CV334" s="109"/>
      <c r="CW334" s="109"/>
      <c r="CX334" s="109"/>
      <c r="CY334" s="109"/>
      <c r="CZ334" s="109"/>
      <c r="DA334" s="109"/>
      <c r="DB334" s="109"/>
      <c r="DC334" s="109"/>
      <c r="DD334" s="109"/>
      <c r="DE334" s="109"/>
      <c r="DF334" s="109"/>
      <c r="DG334" s="109"/>
      <c r="DH334" s="109"/>
      <c r="DI334" s="109"/>
      <c r="DJ334" s="109"/>
      <c r="DK334" s="109"/>
      <c r="DL334" s="109"/>
      <c r="DM334" s="109"/>
      <c r="DN334" s="109"/>
      <c r="DO334" s="109"/>
      <c r="DP334" s="109"/>
      <c r="DQ334" s="109"/>
      <c r="DR334" s="109"/>
      <c r="DS334" s="109"/>
      <c r="DT334" s="109"/>
      <c r="DU334" s="109"/>
      <c r="DV334" s="109"/>
      <c r="DW334" s="109"/>
      <c r="DX334" s="109"/>
      <c r="DY334" s="109"/>
      <c r="DZ334" s="109"/>
      <c r="EA334" s="109"/>
      <c r="EB334" s="109"/>
      <c r="EC334" s="109"/>
      <c r="ED334" s="109"/>
      <c r="EE334" s="109"/>
      <c r="EF334" s="109"/>
      <c r="EG334" s="109"/>
      <c r="EH334" s="109"/>
      <c r="EI334" s="109"/>
      <c r="EJ334" s="109"/>
      <c r="EK334" s="109"/>
      <c r="EL334" s="109"/>
      <c r="EM334" s="109"/>
      <c r="EN334" s="109"/>
      <c r="EO334" s="109"/>
      <c r="EP334" s="109"/>
      <c r="EQ334" s="109"/>
      <c r="ER334" s="109"/>
      <c r="ES334" s="109"/>
      <c r="ET334" s="109"/>
      <c r="EU334" s="109"/>
      <c r="EV334" s="109"/>
      <c r="EW334" s="109"/>
      <c r="EX334" s="109"/>
      <c r="EY334" s="109"/>
      <c r="EZ334" s="109"/>
      <c r="FA334" s="109"/>
      <c r="FB334" s="109"/>
    </row>
    <row r="335" spans="2:158" s="230" customFormat="1" x14ac:dyDescent="0.2">
      <c r="B335" s="231"/>
      <c r="J335" s="109"/>
      <c r="K335" s="109"/>
      <c r="L335" s="109"/>
      <c r="M335" s="109"/>
      <c r="N335" s="109"/>
      <c r="O335" s="109"/>
      <c r="P335" s="109"/>
      <c r="Q335" s="109"/>
      <c r="R335" s="109"/>
      <c r="S335" s="109"/>
      <c r="T335" s="109"/>
      <c r="U335" s="109"/>
      <c r="V335" s="109"/>
      <c r="W335" s="109"/>
      <c r="X335" s="109"/>
      <c r="Y335" s="109"/>
      <c r="Z335" s="109"/>
      <c r="AA335" s="109"/>
      <c r="AB335" s="109"/>
      <c r="AC335" s="109"/>
      <c r="AD335" s="109"/>
      <c r="AE335" s="109"/>
      <c r="AF335" s="109"/>
      <c r="AG335" s="109"/>
      <c r="AH335" s="109"/>
      <c r="AI335" s="109"/>
      <c r="AJ335" s="109"/>
      <c r="AK335" s="109"/>
      <c r="AL335" s="109"/>
      <c r="AM335" s="109"/>
      <c r="AN335" s="109"/>
      <c r="AO335" s="109"/>
      <c r="AP335" s="109"/>
      <c r="AQ335" s="109"/>
      <c r="AR335" s="109"/>
      <c r="AS335" s="109"/>
      <c r="AT335" s="109"/>
      <c r="AU335" s="109"/>
      <c r="AV335" s="109"/>
      <c r="AW335" s="109"/>
      <c r="AX335" s="109"/>
      <c r="AY335" s="109"/>
      <c r="AZ335" s="109"/>
      <c r="BA335" s="109"/>
      <c r="BB335" s="109"/>
      <c r="BC335" s="109"/>
      <c r="BD335" s="109"/>
      <c r="BE335" s="109"/>
      <c r="BF335" s="109"/>
      <c r="BG335" s="109"/>
      <c r="BH335" s="109"/>
      <c r="BI335" s="109"/>
      <c r="BJ335" s="109"/>
      <c r="BK335" s="109"/>
      <c r="BL335" s="109"/>
      <c r="BM335" s="109"/>
      <c r="BN335" s="109"/>
      <c r="BO335" s="109"/>
      <c r="BP335" s="109"/>
      <c r="BQ335" s="109"/>
      <c r="BR335" s="109"/>
      <c r="BS335" s="109"/>
      <c r="BT335" s="109"/>
      <c r="BU335" s="109"/>
      <c r="BV335" s="109"/>
      <c r="BW335" s="109"/>
      <c r="BX335" s="109"/>
      <c r="BY335" s="109"/>
      <c r="BZ335" s="109"/>
      <c r="CA335" s="109"/>
      <c r="CB335" s="109"/>
      <c r="CC335" s="109"/>
      <c r="CD335" s="109"/>
      <c r="CE335" s="109"/>
      <c r="CF335" s="109"/>
      <c r="CG335" s="109"/>
      <c r="CH335" s="109"/>
      <c r="CI335" s="109"/>
      <c r="CJ335" s="109"/>
      <c r="CK335" s="109"/>
      <c r="CL335" s="109"/>
      <c r="CM335" s="109"/>
      <c r="CN335" s="109"/>
      <c r="CO335" s="109"/>
      <c r="CP335" s="109"/>
      <c r="CQ335" s="109"/>
      <c r="CR335" s="109"/>
      <c r="CS335" s="109"/>
      <c r="CT335" s="109"/>
      <c r="CU335" s="109"/>
      <c r="CV335" s="109"/>
      <c r="CW335" s="109"/>
      <c r="CX335" s="109"/>
      <c r="CY335" s="109"/>
      <c r="CZ335" s="109"/>
      <c r="DA335" s="109"/>
      <c r="DB335" s="109"/>
      <c r="DC335" s="109"/>
      <c r="DD335" s="109"/>
      <c r="DE335" s="109"/>
      <c r="DF335" s="109"/>
      <c r="DG335" s="109"/>
      <c r="DH335" s="109"/>
      <c r="DI335" s="109"/>
      <c r="DJ335" s="109"/>
      <c r="DK335" s="109"/>
      <c r="DL335" s="109"/>
      <c r="DM335" s="109"/>
      <c r="DN335" s="109"/>
      <c r="DO335" s="109"/>
      <c r="DP335" s="109"/>
      <c r="DQ335" s="109"/>
      <c r="DR335" s="109"/>
      <c r="DS335" s="109"/>
      <c r="DT335" s="109"/>
      <c r="DU335" s="109"/>
      <c r="DV335" s="109"/>
      <c r="DW335" s="109"/>
      <c r="DX335" s="109"/>
      <c r="DY335" s="109"/>
      <c r="DZ335" s="109"/>
      <c r="EA335" s="109"/>
      <c r="EB335" s="109"/>
      <c r="EC335" s="109"/>
      <c r="ED335" s="109"/>
      <c r="EE335" s="109"/>
      <c r="EF335" s="109"/>
      <c r="EG335" s="109"/>
      <c r="EH335" s="109"/>
      <c r="EI335" s="109"/>
      <c r="EJ335" s="109"/>
      <c r="EK335" s="109"/>
      <c r="EL335" s="109"/>
      <c r="EM335" s="109"/>
      <c r="EN335" s="109"/>
      <c r="EO335" s="109"/>
      <c r="EP335" s="109"/>
      <c r="EQ335" s="109"/>
      <c r="ER335" s="109"/>
      <c r="ES335" s="109"/>
      <c r="ET335" s="109"/>
      <c r="EU335" s="109"/>
      <c r="EV335" s="109"/>
      <c r="EW335" s="109"/>
      <c r="EX335" s="109"/>
      <c r="EY335" s="109"/>
      <c r="EZ335" s="109"/>
      <c r="FA335" s="109"/>
      <c r="FB335" s="109"/>
    </row>
    <row r="336" spans="2:158" s="230" customFormat="1" x14ac:dyDescent="0.2">
      <c r="B336" s="231"/>
      <c r="J336" s="109"/>
      <c r="K336" s="109"/>
      <c r="L336" s="109"/>
      <c r="M336" s="109"/>
      <c r="N336" s="109"/>
      <c r="O336" s="109"/>
      <c r="P336" s="109"/>
      <c r="Q336" s="109"/>
      <c r="R336" s="109"/>
      <c r="S336" s="109"/>
      <c r="T336" s="109"/>
      <c r="U336" s="109"/>
      <c r="V336" s="109"/>
      <c r="W336" s="109"/>
      <c r="X336" s="109"/>
      <c r="Y336" s="109"/>
      <c r="Z336" s="109"/>
      <c r="AA336" s="109"/>
      <c r="AB336" s="109"/>
      <c r="AC336" s="109"/>
      <c r="AD336" s="109"/>
      <c r="AE336" s="109"/>
      <c r="AF336" s="109"/>
      <c r="AG336" s="109"/>
      <c r="AH336" s="109"/>
      <c r="AI336" s="109"/>
      <c r="AJ336" s="109"/>
      <c r="AK336" s="109"/>
      <c r="AL336" s="109"/>
      <c r="AM336" s="109"/>
      <c r="AN336" s="109"/>
      <c r="AO336" s="109"/>
      <c r="AP336" s="109"/>
      <c r="AQ336" s="109"/>
      <c r="AR336" s="109"/>
      <c r="AS336" s="109"/>
      <c r="AT336" s="109"/>
      <c r="AU336" s="109"/>
      <c r="AV336" s="109"/>
      <c r="AW336" s="109"/>
      <c r="AX336" s="109"/>
      <c r="AY336" s="109"/>
      <c r="AZ336" s="109"/>
      <c r="BA336" s="109"/>
      <c r="BB336" s="109"/>
      <c r="BC336" s="109"/>
      <c r="BD336" s="109"/>
      <c r="BE336" s="109"/>
      <c r="BF336" s="109"/>
      <c r="BG336" s="109"/>
      <c r="BH336" s="109"/>
      <c r="BI336" s="109"/>
      <c r="BJ336" s="109"/>
      <c r="BK336" s="109"/>
      <c r="BL336" s="109"/>
      <c r="BM336" s="109"/>
      <c r="BN336" s="109"/>
      <c r="BO336" s="109"/>
      <c r="BP336" s="109"/>
      <c r="BQ336" s="109"/>
      <c r="BR336" s="109"/>
      <c r="BS336" s="109"/>
      <c r="BT336" s="109"/>
      <c r="BU336" s="109"/>
      <c r="BV336" s="109"/>
      <c r="BW336" s="109"/>
      <c r="BX336" s="109"/>
      <c r="BY336" s="109"/>
      <c r="BZ336" s="109"/>
      <c r="CA336" s="109"/>
      <c r="CB336" s="109"/>
      <c r="CC336" s="109"/>
      <c r="CD336" s="109"/>
      <c r="CE336" s="109"/>
      <c r="CF336" s="109"/>
      <c r="CG336" s="109"/>
      <c r="CH336" s="109"/>
      <c r="CI336" s="109"/>
      <c r="CJ336" s="109"/>
      <c r="CK336" s="109"/>
      <c r="CL336" s="109"/>
      <c r="CM336" s="109"/>
      <c r="CN336" s="109"/>
      <c r="CO336" s="109"/>
      <c r="CP336" s="109"/>
      <c r="CQ336" s="109"/>
      <c r="CR336" s="109"/>
      <c r="CS336" s="109"/>
      <c r="CT336" s="109"/>
      <c r="CU336" s="109"/>
      <c r="CV336" s="109"/>
      <c r="CW336" s="109"/>
      <c r="CX336" s="109"/>
      <c r="CY336" s="109"/>
      <c r="CZ336" s="109"/>
      <c r="DA336" s="109"/>
      <c r="DB336" s="109"/>
      <c r="DC336" s="109"/>
      <c r="DD336" s="109"/>
      <c r="DE336" s="109"/>
      <c r="DF336" s="109"/>
      <c r="DG336" s="109"/>
      <c r="DH336" s="109"/>
      <c r="DI336" s="109"/>
      <c r="DJ336" s="109"/>
      <c r="DK336" s="109"/>
      <c r="DL336" s="109"/>
      <c r="DM336" s="109"/>
      <c r="DN336" s="109"/>
      <c r="DO336" s="109"/>
      <c r="DP336" s="109"/>
      <c r="DQ336" s="109"/>
      <c r="DR336" s="109"/>
      <c r="DS336" s="109"/>
      <c r="DT336" s="109"/>
      <c r="DU336" s="109"/>
      <c r="DV336" s="109"/>
      <c r="DW336" s="109"/>
      <c r="DX336" s="109"/>
      <c r="DY336" s="109"/>
      <c r="DZ336" s="109"/>
      <c r="EA336" s="109"/>
      <c r="EB336" s="109"/>
      <c r="EC336" s="109"/>
      <c r="ED336" s="109"/>
      <c r="EE336" s="109"/>
      <c r="EF336" s="109"/>
      <c r="EG336" s="109"/>
      <c r="EH336" s="109"/>
      <c r="EI336" s="109"/>
      <c r="EJ336" s="109"/>
      <c r="EK336" s="109"/>
      <c r="EL336" s="109"/>
      <c r="EM336" s="109"/>
      <c r="EN336" s="109"/>
      <c r="EO336" s="109"/>
      <c r="EP336" s="109"/>
      <c r="EQ336" s="109"/>
      <c r="ER336" s="109"/>
      <c r="ES336" s="109"/>
      <c r="ET336" s="109"/>
      <c r="EU336" s="109"/>
      <c r="EV336" s="109"/>
      <c r="EW336" s="109"/>
      <c r="EX336" s="109"/>
      <c r="EY336" s="109"/>
      <c r="EZ336" s="109"/>
      <c r="FA336" s="109"/>
      <c r="FB336" s="109"/>
    </row>
    <row r="337" spans="2:158" s="230" customFormat="1" x14ac:dyDescent="0.2">
      <c r="B337" s="231"/>
      <c r="J337" s="109"/>
      <c r="K337" s="109"/>
      <c r="L337" s="109"/>
      <c r="M337" s="109"/>
      <c r="N337" s="109"/>
      <c r="O337" s="109"/>
      <c r="P337" s="109"/>
      <c r="Q337" s="109"/>
      <c r="R337" s="109"/>
      <c r="S337" s="109"/>
      <c r="T337" s="109"/>
      <c r="U337" s="109"/>
      <c r="V337" s="109"/>
      <c r="W337" s="109"/>
      <c r="X337" s="109"/>
      <c r="Y337" s="109"/>
      <c r="Z337" s="109"/>
      <c r="AA337" s="109"/>
      <c r="AB337" s="109"/>
      <c r="AC337" s="109"/>
      <c r="AD337" s="109"/>
      <c r="AE337" s="109"/>
      <c r="AF337" s="109"/>
      <c r="AG337" s="109"/>
      <c r="AH337" s="109"/>
      <c r="AI337" s="109"/>
      <c r="AJ337" s="109"/>
      <c r="AK337" s="109"/>
      <c r="AL337" s="109"/>
      <c r="AM337" s="109"/>
      <c r="AN337" s="109"/>
      <c r="AO337" s="109"/>
      <c r="AP337" s="109"/>
      <c r="AQ337" s="109"/>
      <c r="AR337" s="109"/>
      <c r="AS337" s="109"/>
      <c r="AT337" s="109"/>
      <c r="AU337" s="109"/>
      <c r="AV337" s="109"/>
      <c r="AW337" s="109"/>
      <c r="AX337" s="109"/>
      <c r="AY337" s="109"/>
      <c r="AZ337" s="109"/>
      <c r="BA337" s="109"/>
      <c r="BB337" s="109"/>
      <c r="BC337" s="109"/>
      <c r="BD337" s="109"/>
      <c r="BE337" s="109"/>
      <c r="BF337" s="109"/>
      <c r="BG337" s="109"/>
      <c r="BH337" s="109"/>
      <c r="BI337" s="109"/>
      <c r="BJ337" s="109"/>
      <c r="BK337" s="109"/>
      <c r="BL337" s="109"/>
      <c r="BM337" s="109"/>
      <c r="BN337" s="109"/>
      <c r="BO337" s="109"/>
      <c r="BP337" s="109"/>
      <c r="BQ337" s="109"/>
      <c r="BR337" s="109"/>
      <c r="BS337" s="109"/>
      <c r="BT337" s="109"/>
      <c r="BU337" s="109"/>
      <c r="BV337" s="109"/>
      <c r="BW337" s="109"/>
      <c r="BX337" s="109"/>
      <c r="BY337" s="109"/>
      <c r="BZ337" s="109"/>
      <c r="CA337" s="109"/>
      <c r="CB337" s="109"/>
      <c r="CC337" s="109"/>
      <c r="CD337" s="109"/>
      <c r="CE337" s="109"/>
      <c r="CF337" s="109"/>
      <c r="CG337" s="109"/>
      <c r="CH337" s="109"/>
      <c r="CI337" s="109"/>
      <c r="CJ337" s="109"/>
      <c r="CK337" s="109"/>
      <c r="CL337" s="109"/>
      <c r="CM337" s="109"/>
      <c r="CN337" s="109"/>
      <c r="CO337" s="109"/>
      <c r="CP337" s="109"/>
      <c r="CQ337" s="109"/>
      <c r="CR337" s="109"/>
      <c r="CS337" s="109"/>
      <c r="CT337" s="109"/>
      <c r="CU337" s="109"/>
      <c r="CV337" s="109"/>
      <c r="CW337" s="109"/>
      <c r="CX337" s="109"/>
      <c r="CY337" s="109"/>
      <c r="CZ337" s="109"/>
      <c r="DA337" s="109"/>
      <c r="DB337" s="109"/>
      <c r="DC337" s="109"/>
      <c r="DD337" s="109"/>
      <c r="DE337" s="109"/>
      <c r="DF337" s="109"/>
      <c r="DG337" s="109"/>
      <c r="DH337" s="109"/>
      <c r="DI337" s="109"/>
      <c r="DJ337" s="109"/>
      <c r="DK337" s="109"/>
      <c r="DL337" s="109"/>
      <c r="DM337" s="109"/>
      <c r="DN337" s="109"/>
      <c r="DO337" s="109"/>
      <c r="DP337" s="109"/>
      <c r="DQ337" s="109"/>
      <c r="DR337" s="109"/>
      <c r="DS337" s="109"/>
      <c r="DT337" s="109"/>
      <c r="DU337" s="109"/>
      <c r="DV337" s="109"/>
      <c r="DW337" s="109"/>
      <c r="DX337" s="109"/>
      <c r="DY337" s="109"/>
      <c r="DZ337" s="109"/>
      <c r="EA337" s="109"/>
      <c r="EB337" s="109"/>
      <c r="EC337" s="109"/>
      <c r="ED337" s="109"/>
      <c r="EE337" s="109"/>
      <c r="EF337" s="109"/>
      <c r="EG337" s="109"/>
      <c r="EH337" s="109"/>
      <c r="EI337" s="109"/>
      <c r="EJ337" s="109"/>
      <c r="EK337" s="109"/>
      <c r="EL337" s="109"/>
      <c r="EM337" s="109"/>
      <c r="EN337" s="109"/>
      <c r="EO337" s="109"/>
      <c r="EP337" s="109"/>
      <c r="EQ337" s="109"/>
      <c r="ER337" s="109"/>
      <c r="ES337" s="109"/>
      <c r="ET337" s="109"/>
      <c r="EU337" s="109"/>
      <c r="EV337" s="109"/>
      <c r="EW337" s="109"/>
      <c r="EX337" s="109"/>
      <c r="EY337" s="109"/>
      <c r="EZ337" s="109"/>
      <c r="FA337" s="109"/>
      <c r="FB337" s="109"/>
    </row>
    <row r="338" spans="2:158" s="230" customFormat="1" x14ac:dyDescent="0.2">
      <c r="B338" s="231"/>
      <c r="J338" s="109"/>
      <c r="K338" s="109"/>
      <c r="L338" s="109"/>
      <c r="M338" s="109"/>
      <c r="N338" s="109"/>
      <c r="O338" s="109"/>
      <c r="P338" s="109"/>
      <c r="Q338" s="109"/>
      <c r="R338" s="109"/>
      <c r="S338" s="109"/>
      <c r="T338" s="109"/>
      <c r="U338" s="109"/>
      <c r="V338" s="109"/>
      <c r="W338" s="109"/>
      <c r="X338" s="109"/>
      <c r="Y338" s="109"/>
      <c r="Z338" s="109"/>
      <c r="AA338" s="109"/>
      <c r="AB338" s="109"/>
      <c r="AC338" s="109"/>
      <c r="AD338" s="109"/>
      <c r="AE338" s="109"/>
      <c r="AF338" s="109"/>
      <c r="AG338" s="109"/>
      <c r="AH338" s="109"/>
      <c r="AI338" s="109"/>
      <c r="AJ338" s="109"/>
      <c r="AK338" s="109"/>
      <c r="AL338" s="109"/>
      <c r="AM338" s="109"/>
      <c r="AN338" s="109"/>
      <c r="AO338" s="109"/>
      <c r="AP338" s="109"/>
      <c r="AQ338" s="109"/>
      <c r="AR338" s="109"/>
      <c r="AS338" s="109"/>
      <c r="AT338" s="109"/>
      <c r="AU338" s="109"/>
      <c r="AV338" s="109"/>
      <c r="AW338" s="109"/>
      <c r="AX338" s="109"/>
      <c r="AY338" s="109"/>
      <c r="AZ338" s="109"/>
      <c r="BA338" s="109"/>
      <c r="BB338" s="109"/>
      <c r="BC338" s="109"/>
      <c r="BD338" s="109"/>
      <c r="BE338" s="109"/>
      <c r="BF338" s="109"/>
      <c r="BG338" s="109"/>
      <c r="BH338" s="109"/>
      <c r="BI338" s="109"/>
      <c r="BJ338" s="109"/>
      <c r="BK338" s="109"/>
      <c r="BL338" s="109"/>
      <c r="BM338" s="109"/>
      <c r="BN338" s="109"/>
      <c r="BO338" s="109"/>
      <c r="BP338" s="109"/>
      <c r="BQ338" s="109"/>
      <c r="BR338" s="109"/>
      <c r="BS338" s="109"/>
      <c r="BT338" s="109"/>
      <c r="BU338" s="109"/>
      <c r="BV338" s="109"/>
      <c r="BW338" s="109"/>
      <c r="BX338" s="109"/>
      <c r="BY338" s="109"/>
      <c r="BZ338" s="109"/>
      <c r="CA338" s="109"/>
      <c r="CB338" s="109"/>
      <c r="CC338" s="109"/>
      <c r="CD338" s="109"/>
      <c r="CE338" s="109"/>
      <c r="CF338" s="109"/>
      <c r="CG338" s="109"/>
      <c r="CH338" s="109"/>
      <c r="CI338" s="109"/>
      <c r="CJ338" s="109"/>
      <c r="CK338" s="109"/>
      <c r="CL338" s="109"/>
      <c r="CM338" s="109"/>
      <c r="CN338" s="109"/>
      <c r="CO338" s="109"/>
      <c r="CP338" s="109"/>
      <c r="CQ338" s="109"/>
      <c r="CR338" s="109"/>
      <c r="CS338" s="109"/>
      <c r="CT338" s="109"/>
      <c r="CU338" s="109"/>
      <c r="CV338" s="109"/>
      <c r="CW338" s="109"/>
      <c r="CX338" s="109"/>
      <c r="CY338" s="109"/>
      <c r="CZ338" s="109"/>
      <c r="DA338" s="109"/>
      <c r="DB338" s="109"/>
      <c r="DC338" s="109"/>
      <c r="DD338" s="109"/>
      <c r="DE338" s="109"/>
      <c r="DF338" s="109"/>
      <c r="DG338" s="109"/>
      <c r="DH338" s="109"/>
      <c r="DI338" s="109"/>
      <c r="DJ338" s="109"/>
      <c r="DK338" s="109"/>
      <c r="DL338" s="109"/>
      <c r="DM338" s="109"/>
      <c r="DN338" s="109"/>
      <c r="DO338" s="109"/>
      <c r="DP338" s="109"/>
      <c r="DQ338" s="109"/>
      <c r="DR338" s="109"/>
      <c r="DS338" s="109"/>
      <c r="DT338" s="109"/>
      <c r="DU338" s="109"/>
      <c r="DV338" s="109"/>
      <c r="DW338" s="109"/>
      <c r="DX338" s="109"/>
      <c r="DY338" s="109"/>
      <c r="DZ338" s="109"/>
      <c r="EA338" s="109"/>
      <c r="EB338" s="109"/>
      <c r="EC338" s="109"/>
      <c r="ED338" s="109"/>
      <c r="EE338" s="109"/>
      <c r="EF338" s="109"/>
      <c r="EG338" s="109"/>
      <c r="EH338" s="109"/>
      <c r="EI338" s="109"/>
      <c r="EJ338" s="109"/>
      <c r="EK338" s="109"/>
      <c r="EL338" s="109"/>
      <c r="EM338" s="109"/>
      <c r="EN338" s="109"/>
      <c r="EO338" s="109"/>
      <c r="EP338" s="109"/>
      <c r="EQ338" s="109"/>
      <c r="ER338" s="109"/>
      <c r="ES338" s="109"/>
      <c r="ET338" s="109"/>
      <c r="EU338" s="109"/>
      <c r="EV338" s="109"/>
      <c r="EW338" s="109"/>
      <c r="EX338" s="109"/>
      <c r="EY338" s="109"/>
      <c r="EZ338" s="109"/>
      <c r="FA338" s="109"/>
      <c r="FB338" s="109"/>
    </row>
    <row r="339" spans="2:158" s="230" customFormat="1" x14ac:dyDescent="0.2">
      <c r="B339" s="231"/>
      <c r="J339" s="109"/>
      <c r="K339" s="109"/>
      <c r="L339" s="109"/>
      <c r="M339" s="109"/>
      <c r="N339" s="109"/>
      <c r="O339" s="109"/>
      <c r="P339" s="109"/>
      <c r="Q339" s="109"/>
      <c r="R339" s="109"/>
      <c r="S339" s="109"/>
      <c r="T339" s="109"/>
      <c r="U339" s="109"/>
      <c r="V339" s="109"/>
      <c r="W339" s="109"/>
      <c r="X339" s="109"/>
      <c r="Y339" s="109"/>
      <c r="Z339" s="109"/>
      <c r="AA339" s="109"/>
      <c r="AB339" s="109"/>
      <c r="AC339" s="109"/>
      <c r="AD339" s="109"/>
      <c r="AE339" s="109"/>
      <c r="AF339" s="109"/>
      <c r="AG339" s="109"/>
      <c r="AH339" s="109"/>
      <c r="AI339" s="109"/>
      <c r="AJ339" s="109"/>
      <c r="AK339" s="109"/>
      <c r="AL339" s="109"/>
      <c r="AM339" s="109"/>
      <c r="AN339" s="109"/>
      <c r="AO339" s="109"/>
      <c r="AP339" s="109"/>
      <c r="AQ339" s="109"/>
      <c r="AR339" s="109"/>
      <c r="AS339" s="109"/>
      <c r="AT339" s="109"/>
      <c r="AU339" s="109"/>
      <c r="AV339" s="109"/>
      <c r="AW339" s="109"/>
      <c r="AX339" s="109"/>
      <c r="AY339" s="109"/>
      <c r="AZ339" s="109"/>
      <c r="BA339" s="109"/>
      <c r="BB339" s="109"/>
      <c r="BC339" s="109"/>
      <c r="BD339" s="109"/>
      <c r="BE339" s="109"/>
      <c r="BF339" s="109"/>
      <c r="BG339" s="109"/>
      <c r="BH339" s="109"/>
      <c r="BI339" s="109"/>
      <c r="BJ339" s="109"/>
      <c r="BK339" s="109"/>
      <c r="BL339" s="109"/>
      <c r="BM339" s="109"/>
      <c r="BN339" s="109"/>
      <c r="BO339" s="109"/>
      <c r="BP339" s="109"/>
      <c r="BQ339" s="109"/>
      <c r="BR339" s="109"/>
      <c r="BS339" s="109"/>
      <c r="BT339" s="109"/>
      <c r="BU339" s="109"/>
      <c r="BV339" s="109"/>
      <c r="BW339" s="109"/>
      <c r="BX339" s="109"/>
      <c r="BY339" s="109"/>
      <c r="BZ339" s="109"/>
      <c r="CA339" s="109"/>
      <c r="CB339" s="109"/>
      <c r="CC339" s="109"/>
      <c r="CD339" s="109"/>
      <c r="CE339" s="109"/>
      <c r="CF339" s="109"/>
      <c r="CG339" s="109"/>
      <c r="CH339" s="109"/>
      <c r="CI339" s="109"/>
      <c r="CJ339" s="109"/>
      <c r="CK339" s="109"/>
      <c r="CL339" s="109"/>
      <c r="CM339" s="109"/>
      <c r="CN339" s="109"/>
      <c r="CO339" s="109"/>
      <c r="CP339" s="109"/>
      <c r="CQ339" s="109"/>
      <c r="CR339" s="109"/>
      <c r="CS339" s="109"/>
      <c r="CT339" s="109"/>
      <c r="CU339" s="109"/>
      <c r="CV339" s="109"/>
      <c r="CW339" s="109"/>
      <c r="CX339" s="109"/>
      <c r="CY339" s="109"/>
      <c r="CZ339" s="109"/>
      <c r="DA339" s="109"/>
      <c r="DB339" s="109"/>
      <c r="DC339" s="109"/>
      <c r="DD339" s="109"/>
      <c r="DE339" s="109"/>
      <c r="DF339" s="109"/>
      <c r="DG339" s="109"/>
      <c r="DH339" s="109"/>
      <c r="DI339" s="109"/>
      <c r="DJ339" s="109"/>
      <c r="DK339" s="109"/>
      <c r="DL339" s="109"/>
      <c r="DM339" s="109"/>
      <c r="DN339" s="109"/>
      <c r="DO339" s="109"/>
      <c r="DP339" s="109"/>
      <c r="DQ339" s="109"/>
      <c r="DR339" s="109"/>
      <c r="DS339" s="109"/>
      <c r="DT339" s="109"/>
      <c r="DU339" s="109"/>
      <c r="DV339" s="109"/>
      <c r="DW339" s="109"/>
      <c r="DX339" s="109"/>
      <c r="DY339" s="109"/>
      <c r="DZ339" s="109"/>
      <c r="EA339" s="109"/>
      <c r="EB339" s="109"/>
      <c r="EC339" s="109"/>
      <c r="ED339" s="109"/>
      <c r="EE339" s="109"/>
      <c r="EF339" s="109"/>
      <c r="EG339" s="109"/>
      <c r="EH339" s="109"/>
      <c r="EI339" s="109"/>
      <c r="EJ339" s="109"/>
      <c r="EK339" s="109"/>
      <c r="EL339" s="109"/>
      <c r="EM339" s="109"/>
      <c r="EN339" s="109"/>
      <c r="EO339" s="109"/>
      <c r="EP339" s="109"/>
      <c r="EQ339" s="109"/>
      <c r="ER339" s="109"/>
      <c r="ES339" s="109"/>
      <c r="ET339" s="109"/>
      <c r="EU339" s="109"/>
      <c r="EV339" s="109"/>
      <c r="EW339" s="109"/>
      <c r="EX339" s="109"/>
      <c r="EY339" s="109"/>
      <c r="EZ339" s="109"/>
      <c r="FA339" s="109"/>
      <c r="FB339" s="109"/>
    </row>
  </sheetData>
  <mergeCells count="6">
    <mergeCell ref="I5:I6"/>
    <mergeCell ref="A5:A6"/>
    <mergeCell ref="B5:D5"/>
    <mergeCell ref="E5:E6"/>
    <mergeCell ref="F5:F6"/>
    <mergeCell ref="G5:H5"/>
  </mergeCells>
  <printOptions gridLines="1"/>
  <pageMargins left="1.1100000000000001" right="0.24" top="0.28999999999999998" bottom="0.44" header="0.17" footer="0.17"/>
  <pageSetup paperSize="9"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97"/>
  <sheetViews>
    <sheetView zoomScale="145" zoomScaleNormal="145" workbookViewId="0">
      <pane xSplit="1" ySplit="5" topLeftCell="B88" activePane="bottomRight" state="frozen"/>
      <selection pane="topRight" activeCell="B1" sqref="B1"/>
      <selection pane="bottomLeft" activeCell="A7" sqref="A7"/>
      <selection pane="bottomRight" activeCell="E101" sqref="E101"/>
    </sheetView>
  </sheetViews>
  <sheetFormatPr defaultRowHeight="12.75" x14ac:dyDescent="0.2"/>
  <cols>
    <col min="1" max="1" width="15.42578125" style="231" customWidth="1"/>
    <col min="2" max="2" width="11" style="231" customWidth="1"/>
    <col min="3" max="3" width="9.85546875" style="231" customWidth="1"/>
    <col min="4" max="4" width="9.5703125" style="231" customWidth="1"/>
    <col min="5" max="5" width="10.5703125" style="231" customWidth="1"/>
    <col min="6" max="6" width="8.5703125" style="231" hidden="1" customWidth="1"/>
    <col min="7" max="7" width="10.85546875" style="231" hidden="1" customWidth="1"/>
    <col min="8" max="8" width="10.5703125" style="231" customWidth="1"/>
    <col min="9" max="9" width="10.7109375" style="231" hidden="1" customWidth="1"/>
    <col min="10" max="11" width="10.5703125" style="231" customWidth="1"/>
    <col min="12" max="16384" width="9.140625" style="5"/>
  </cols>
  <sheetData>
    <row r="1" spans="1:11" s="264" customFormat="1" x14ac:dyDescent="0.2">
      <c r="A1" s="241" t="str">
        <f>[2]SUM!A1</f>
        <v>CY 2016 ALLOTMENT RELEASES</v>
      </c>
      <c r="B1" s="241"/>
      <c r="C1" s="241"/>
      <c r="K1" s="265"/>
    </row>
    <row r="2" spans="1:11" s="264" customFormat="1" x14ac:dyDescent="0.2">
      <c r="A2" s="266" t="s">
        <v>274</v>
      </c>
      <c r="B2" s="266"/>
      <c r="C2" s="266"/>
      <c r="H2" s="1"/>
      <c r="I2" s="1"/>
    </row>
    <row r="3" spans="1:11" s="264" customFormat="1" x14ac:dyDescent="0.2">
      <c r="A3" s="241" t="str">
        <f>[2]SUM!A3</f>
        <v>JANUARY 1- DECEMBER 31, 2016</v>
      </c>
      <c r="B3" s="241"/>
      <c r="C3" s="241"/>
      <c r="H3" s="267"/>
      <c r="I3" s="267"/>
      <c r="J3" s="268"/>
    </row>
    <row r="4" spans="1:11" s="264" customFormat="1" x14ac:dyDescent="0.2">
      <c r="A4" s="241" t="s">
        <v>1</v>
      </c>
      <c r="B4" s="241"/>
      <c r="C4" s="241"/>
    </row>
    <row r="5" spans="1:11" s="275" customFormat="1" ht="61.5" customHeight="1" x14ac:dyDescent="0.25">
      <c r="A5" s="269" t="s">
        <v>2</v>
      </c>
      <c r="B5" s="270" t="s">
        <v>136</v>
      </c>
      <c r="C5" s="270" t="s">
        <v>275</v>
      </c>
      <c r="D5" s="271" t="s">
        <v>149</v>
      </c>
      <c r="E5" s="270" t="s">
        <v>143</v>
      </c>
      <c r="F5" s="272" t="s">
        <v>145</v>
      </c>
      <c r="G5" s="273" t="s">
        <v>147</v>
      </c>
      <c r="H5" s="273" t="s">
        <v>276</v>
      </c>
      <c r="I5" s="272" t="s">
        <v>277</v>
      </c>
      <c r="J5" s="270" t="s">
        <v>150</v>
      </c>
      <c r="K5" s="274" t="s">
        <v>45</v>
      </c>
    </row>
    <row r="6" spans="1:11" ht="15" customHeight="1" x14ac:dyDescent="0.2">
      <c r="A6" s="246" t="s">
        <v>229</v>
      </c>
      <c r="B6" s="39">
        <f>'[2]NEW GAA'!H7</f>
        <v>0</v>
      </c>
      <c r="C6" s="39">
        <f>'[2]NEW GAA'!L7</f>
        <v>0</v>
      </c>
      <c r="D6" s="39">
        <f>'[2]NEW GAA'!O7</f>
        <v>0</v>
      </c>
      <c r="E6" s="276">
        <f>'[2]NEW GAA'!R7</f>
        <v>0</v>
      </c>
      <c r="F6" s="276">
        <f>'[2]NEW GAA'!V7</f>
        <v>0</v>
      </c>
      <c r="G6" s="38">
        <f>'[2]NEW GAA'!W7</f>
        <v>0</v>
      </c>
      <c r="H6" s="38">
        <f>'[2]NEW GAA'!Z7</f>
        <v>623453</v>
      </c>
      <c r="I6" s="39"/>
      <c r="J6" s="39">
        <f>'[2]NEW GAA'!AJ7</f>
        <v>0</v>
      </c>
      <c r="K6" s="276">
        <f t="shared" ref="K6:K11" si="0">SUM(B6:J6)</f>
        <v>623453</v>
      </c>
    </row>
    <row r="7" spans="1:11" ht="15" customHeight="1" x14ac:dyDescent="0.2">
      <c r="A7" s="18" t="s">
        <v>230</v>
      </c>
      <c r="B7" s="39">
        <f>'[2]NEW GAA'!H8</f>
        <v>0</v>
      </c>
      <c r="C7" s="39">
        <f>'[2]NEW GAA'!L8</f>
        <v>0</v>
      </c>
      <c r="D7" s="39">
        <f>'[2]NEW GAA'!O8</f>
        <v>0</v>
      </c>
      <c r="E7" s="38">
        <f>'[2]NEW GAA'!R8</f>
        <v>106555</v>
      </c>
      <c r="F7" s="38">
        <f>'[2]NEW GAA'!V8</f>
        <v>0</v>
      </c>
      <c r="G7" s="38">
        <f>'[2]NEW GAA'!W8</f>
        <v>0</v>
      </c>
      <c r="H7" s="38">
        <f>'[2]NEW GAA'!Z8</f>
        <v>68386</v>
      </c>
      <c r="I7" s="39"/>
      <c r="J7" s="39">
        <f>'[2]NEW GAA'!AJ8</f>
        <v>33923</v>
      </c>
      <c r="K7" s="38">
        <f t="shared" si="0"/>
        <v>208864</v>
      </c>
    </row>
    <row r="8" spans="1:11" ht="15" customHeight="1" x14ac:dyDescent="0.2">
      <c r="A8" s="18" t="s">
        <v>231</v>
      </c>
      <c r="B8" s="39">
        <f>'[2]NEW GAA'!H9</f>
        <v>0</v>
      </c>
      <c r="C8" s="39">
        <f>'[2]NEW GAA'!L9</f>
        <v>0</v>
      </c>
      <c r="D8" s="39">
        <f>'[2]NEW GAA'!O9</f>
        <v>0</v>
      </c>
      <c r="E8" s="38">
        <f>'[2]NEW GAA'!R9</f>
        <v>0</v>
      </c>
      <c r="F8" s="38">
        <f>'[2]NEW GAA'!V9</f>
        <v>0</v>
      </c>
      <c r="G8" s="38">
        <f>'[2]NEW GAA'!W9</f>
        <v>0</v>
      </c>
      <c r="H8" s="38">
        <f>'[2]NEW GAA'!Z9</f>
        <v>12654</v>
      </c>
      <c r="I8" s="39"/>
      <c r="J8" s="39">
        <f>'[2]NEW GAA'!AJ9</f>
        <v>1106</v>
      </c>
      <c r="K8" s="38">
        <f t="shared" si="0"/>
        <v>13760</v>
      </c>
    </row>
    <row r="9" spans="1:11" ht="15" customHeight="1" x14ac:dyDescent="0.2">
      <c r="A9" s="18" t="s">
        <v>232</v>
      </c>
      <c r="B9" s="39">
        <f>'[2]NEW GAA'!H10</f>
        <v>0</v>
      </c>
      <c r="C9" s="39">
        <f>'[2]NEW GAA'!L10</f>
        <v>0</v>
      </c>
      <c r="D9" s="39">
        <f>'[2]NEW GAA'!O10</f>
        <v>0</v>
      </c>
      <c r="E9" s="38">
        <f>'[2]NEW GAA'!R10</f>
        <v>0</v>
      </c>
      <c r="F9" s="38">
        <f>'[2]NEW GAA'!V10</f>
        <v>0</v>
      </c>
      <c r="G9" s="38">
        <f>'[2]NEW GAA'!W10</f>
        <v>0</v>
      </c>
      <c r="H9" s="38">
        <f>'[2]NEW GAA'!Z10</f>
        <v>887285</v>
      </c>
      <c r="I9" s="39">
        <f>'[2]NEW GAA'!AD10</f>
        <v>0</v>
      </c>
      <c r="J9" s="39">
        <f>'[2]NEW GAA'!AJ10</f>
        <v>71624</v>
      </c>
      <c r="K9" s="38">
        <f t="shared" si="0"/>
        <v>958909</v>
      </c>
    </row>
    <row r="10" spans="1:11" ht="15" customHeight="1" x14ac:dyDescent="0.2">
      <c r="A10" s="18" t="s">
        <v>233</v>
      </c>
      <c r="B10" s="39">
        <f>'[2]NEW GAA'!H11</f>
        <v>0</v>
      </c>
      <c r="C10" s="39">
        <f>'[2]NEW GAA'!L11</f>
        <v>0</v>
      </c>
      <c r="D10" s="39">
        <f>'[2]NEW GAA'!O11</f>
        <v>2112284</v>
      </c>
      <c r="E10" s="38">
        <f>'[2]NEW GAA'!R11</f>
        <v>0</v>
      </c>
      <c r="F10" s="38">
        <f>'[2]NEW GAA'!V11</f>
        <v>0</v>
      </c>
      <c r="G10" s="38">
        <f>'[2]NEW GAA'!W11</f>
        <v>0</v>
      </c>
      <c r="H10" s="38">
        <f>'[2]NEW GAA'!Z11</f>
        <v>1075943</v>
      </c>
      <c r="I10" s="39"/>
      <c r="J10" s="39">
        <f>'[2]NEW GAA'!AJ11</f>
        <v>80963</v>
      </c>
      <c r="K10" s="38">
        <f t="shared" si="0"/>
        <v>3269190</v>
      </c>
    </row>
    <row r="11" spans="1:11" ht="15" customHeight="1" x14ac:dyDescent="0.2">
      <c r="A11" s="18" t="s">
        <v>234</v>
      </c>
      <c r="B11" s="39">
        <f>'[2]NEW GAA'!H12</f>
        <v>0</v>
      </c>
      <c r="C11" s="39">
        <f>'[2]NEW GAA'!L12</f>
        <v>0</v>
      </c>
      <c r="D11" s="39">
        <f>'[2]NEW GAA'!O12</f>
        <v>0</v>
      </c>
      <c r="E11" s="38">
        <f>'[2]NEW GAA'!R12</f>
        <v>0</v>
      </c>
      <c r="F11" s="38">
        <f>'[2]NEW GAA'!V12</f>
        <v>0</v>
      </c>
      <c r="G11" s="38">
        <f>'[2]NEW GAA'!W12</f>
        <v>0</v>
      </c>
      <c r="H11" s="38">
        <f>'[2]NEW GAA'!Z12</f>
        <v>73769</v>
      </c>
      <c r="I11" s="39"/>
      <c r="J11" s="39">
        <f>'[2]NEW GAA'!AJ12</f>
        <v>18586</v>
      </c>
      <c r="K11" s="38">
        <f t="shared" si="0"/>
        <v>92355</v>
      </c>
    </row>
    <row r="12" spans="1:11" ht="15" customHeight="1" x14ac:dyDescent="0.2">
      <c r="A12" s="74" t="s">
        <v>235</v>
      </c>
      <c r="B12" s="38">
        <f t="shared" ref="B12:K12" si="1">SUM(B13:B14)</f>
        <v>0</v>
      </c>
      <c r="C12" s="90">
        <f t="shared" si="1"/>
        <v>0</v>
      </c>
      <c r="D12" s="39">
        <f t="shared" si="1"/>
        <v>0</v>
      </c>
      <c r="E12" s="38">
        <f t="shared" si="1"/>
        <v>0</v>
      </c>
      <c r="F12" s="38">
        <f t="shared" si="1"/>
        <v>0</v>
      </c>
      <c r="G12" s="38">
        <f t="shared" si="1"/>
        <v>0</v>
      </c>
      <c r="H12" s="38">
        <f t="shared" si="1"/>
        <v>32398267</v>
      </c>
      <c r="I12" s="38">
        <f t="shared" si="1"/>
        <v>0</v>
      </c>
      <c r="J12" s="39">
        <f t="shared" si="1"/>
        <v>1622005</v>
      </c>
      <c r="K12" s="38">
        <f t="shared" si="1"/>
        <v>34020272</v>
      </c>
    </row>
    <row r="13" spans="1:11" ht="15" hidden="1" customHeight="1" x14ac:dyDescent="0.2">
      <c r="A13" s="74" t="s">
        <v>236</v>
      </c>
      <c r="B13" s="39">
        <f>'[2]NEW GAA'!H14</f>
        <v>0</v>
      </c>
      <c r="C13" s="39">
        <f>'[2]NEW GAA'!L14</f>
        <v>0</v>
      </c>
      <c r="D13" s="39">
        <f>'[2]NEW GAA'!O14</f>
        <v>0</v>
      </c>
      <c r="E13" s="38">
        <f>'[2]NEW GAA'!R14</f>
        <v>0</v>
      </c>
      <c r="F13" s="38">
        <f>'[2]NEW GAA'!V14</f>
        <v>0</v>
      </c>
      <c r="G13" s="38">
        <f>'[2]NEW GAA'!W14</f>
        <v>0</v>
      </c>
      <c r="H13" s="38">
        <f>'[2]NEW GAA'!Z14</f>
        <v>1034959</v>
      </c>
      <c r="I13" s="39">
        <f>'[2]NEW GAA'!AD14</f>
        <v>0</v>
      </c>
      <c r="J13" s="39">
        <f>'[2]NEW GAA'!AJ14</f>
        <v>17105</v>
      </c>
      <c r="K13" s="38">
        <f t="shared" ref="K13:K19" si="2">SUM(B13:J13)</f>
        <v>1052064</v>
      </c>
    </row>
    <row r="14" spans="1:11" ht="15" hidden="1" customHeight="1" x14ac:dyDescent="0.2">
      <c r="A14" s="74" t="s">
        <v>237</v>
      </c>
      <c r="B14" s="39">
        <f>'[2]NEW GAA'!H15</f>
        <v>0</v>
      </c>
      <c r="C14" s="39">
        <f>'[2]NEW GAA'!L15</f>
        <v>0</v>
      </c>
      <c r="D14" s="39">
        <f>'[2]NEW GAA'!O15</f>
        <v>0</v>
      </c>
      <c r="E14" s="38">
        <f>'[2]NEW GAA'!R15</f>
        <v>0</v>
      </c>
      <c r="F14" s="38">
        <f>'[2]NEW GAA'!V15</f>
        <v>0</v>
      </c>
      <c r="G14" s="38">
        <f>'[2]NEW GAA'!W15</f>
        <v>0</v>
      </c>
      <c r="H14" s="38">
        <f>'[2]NEW GAA'!Z15</f>
        <v>31363308</v>
      </c>
      <c r="I14" s="39">
        <f>'[2]NEW GAA'!AD15</f>
        <v>0</v>
      </c>
      <c r="J14" s="39">
        <f>'[2]NEW GAA'!AJ15</f>
        <v>1604900</v>
      </c>
      <c r="K14" s="38">
        <f t="shared" si="2"/>
        <v>32968208</v>
      </c>
    </row>
    <row r="15" spans="1:11" ht="15" customHeight="1" x14ac:dyDescent="0.2">
      <c r="A15" s="74" t="s">
        <v>238</v>
      </c>
      <c r="B15" s="39">
        <f>'[2]NEW GAA'!H16</f>
        <v>0</v>
      </c>
      <c r="C15" s="39">
        <f>'[2]NEW GAA'!L16</f>
        <v>0</v>
      </c>
      <c r="D15" s="39">
        <f>'[2]NEW GAA'!O16</f>
        <v>0</v>
      </c>
      <c r="E15" s="38">
        <f>'[2]NEW GAA'!R16</f>
        <v>0</v>
      </c>
      <c r="F15" s="38">
        <f>'[2]NEW GAA'!V16</f>
        <v>0</v>
      </c>
      <c r="G15" s="38">
        <f>'[2]NEW GAA'!W16</f>
        <v>0</v>
      </c>
      <c r="H15" s="38">
        <f>'[2]NEW GAA'!Z16</f>
        <v>4399226</v>
      </c>
      <c r="I15" s="39">
        <f>'[2]NEW GAA'!AD16</f>
        <v>0</v>
      </c>
      <c r="J15" s="39">
        <f>'[2]NEW GAA'!AJ16</f>
        <v>640660</v>
      </c>
      <c r="K15" s="38">
        <f t="shared" si="2"/>
        <v>5039886</v>
      </c>
    </row>
    <row r="16" spans="1:11" ht="15" customHeight="1" x14ac:dyDescent="0.2">
      <c r="A16" s="74" t="s">
        <v>239</v>
      </c>
      <c r="B16" s="39">
        <f>'[2]NEW GAA'!H17</f>
        <v>0</v>
      </c>
      <c r="C16" s="39">
        <f>'[2]NEW GAA'!L17</f>
        <v>0</v>
      </c>
      <c r="D16" s="39">
        <f>'[2]NEW GAA'!O17</f>
        <v>0</v>
      </c>
      <c r="E16" s="38">
        <f>'[2]NEW GAA'!R17</f>
        <v>0</v>
      </c>
      <c r="F16" s="38">
        <f>'[2]NEW GAA'!V17</f>
        <v>0</v>
      </c>
      <c r="G16" s="38">
        <f>'[2]NEW GAA'!W17</f>
        <v>0</v>
      </c>
      <c r="H16" s="38">
        <f>'[2]NEW GAA'!Z17</f>
        <v>53316</v>
      </c>
      <c r="I16" s="39"/>
      <c r="J16" s="39">
        <f>'[2]NEW GAA'!AJ17</f>
        <v>6601</v>
      </c>
      <c r="K16" s="38">
        <f t="shared" si="2"/>
        <v>59917</v>
      </c>
    </row>
    <row r="17" spans="1:11" ht="15" customHeight="1" x14ac:dyDescent="0.2">
      <c r="A17" s="74" t="s">
        <v>240</v>
      </c>
      <c r="B17" s="39">
        <f>'[2]NEW GAA'!H18</f>
        <v>0</v>
      </c>
      <c r="C17" s="39">
        <f>'[2]NEW GAA'!L18</f>
        <v>0</v>
      </c>
      <c r="D17" s="39">
        <f>'[2]NEW GAA'!O18</f>
        <v>0</v>
      </c>
      <c r="E17" s="38">
        <f>'[2]NEW GAA'!R18</f>
        <v>0</v>
      </c>
      <c r="F17" s="38">
        <f>'[2]NEW GAA'!V18</f>
        <v>0</v>
      </c>
      <c r="G17" s="38">
        <f>'[2]NEW GAA'!W18</f>
        <v>0</v>
      </c>
      <c r="H17" s="38">
        <f>'[2]NEW GAA'!Z18</f>
        <v>3256850</v>
      </c>
      <c r="I17" s="39"/>
      <c r="J17" s="39">
        <f>'[2]NEW GAA'!AJ18</f>
        <v>100105</v>
      </c>
      <c r="K17" s="38">
        <f t="shared" si="2"/>
        <v>3356955</v>
      </c>
    </row>
    <row r="18" spans="1:11" ht="15" customHeight="1" x14ac:dyDescent="0.2">
      <c r="A18" s="74" t="s">
        <v>241</v>
      </c>
      <c r="B18" s="39">
        <f>'[2]NEW GAA'!H19</f>
        <v>0</v>
      </c>
      <c r="C18" s="39">
        <f>'[2]NEW GAA'!L19</f>
        <v>0</v>
      </c>
      <c r="D18" s="39">
        <f>'[2]NEW GAA'!O19</f>
        <v>0</v>
      </c>
      <c r="E18" s="38">
        <f>'[2]NEW GAA'!R19</f>
        <v>360000</v>
      </c>
      <c r="F18" s="38">
        <f>'[2]NEW GAA'!V19</f>
        <v>0</v>
      </c>
      <c r="G18" s="38">
        <f>'[2]NEW GAA'!Y19</f>
        <v>0</v>
      </c>
      <c r="H18" s="38">
        <f>'[2]NEW GAA'!Z19</f>
        <v>928545</v>
      </c>
      <c r="I18" s="39"/>
      <c r="J18" s="39">
        <f>'[2]NEW GAA'!AJ19</f>
        <v>193042</v>
      </c>
      <c r="K18" s="38">
        <f t="shared" si="2"/>
        <v>1481587</v>
      </c>
    </row>
    <row r="19" spans="1:11" ht="15" customHeight="1" x14ac:dyDescent="0.2">
      <c r="A19" s="74" t="s">
        <v>242</v>
      </c>
      <c r="B19" s="39">
        <f>'[2]NEW GAA'!H20</f>
        <v>0</v>
      </c>
      <c r="C19" s="39">
        <f>'[2]NEW GAA'!L20</f>
        <v>0</v>
      </c>
      <c r="D19" s="39">
        <f>'[2]NEW GAA'!O20</f>
        <v>0</v>
      </c>
      <c r="E19" s="38">
        <f>'[2]NEW GAA'!R20</f>
        <v>0</v>
      </c>
      <c r="F19" s="38">
        <f>'[2]NEW GAA'!V20</f>
        <v>0</v>
      </c>
      <c r="G19" s="38">
        <f>'[2]NEW GAA'!Y20</f>
        <v>0</v>
      </c>
      <c r="H19" s="38">
        <f>'[2]NEW GAA'!Z20</f>
        <v>206665</v>
      </c>
      <c r="I19" s="39"/>
      <c r="J19" s="39">
        <f>'[2]NEW GAA'!AJ20</f>
        <v>34663</v>
      </c>
      <c r="K19" s="38">
        <f t="shared" si="2"/>
        <v>241328</v>
      </c>
    </row>
    <row r="20" spans="1:11" ht="15" customHeight="1" x14ac:dyDescent="0.2">
      <c r="A20" s="74" t="s">
        <v>243</v>
      </c>
      <c r="B20" s="39">
        <f t="shared" ref="B20:K20" si="3">SUM(B21:B22)</f>
        <v>0</v>
      </c>
      <c r="C20" s="39">
        <f t="shared" si="3"/>
        <v>0</v>
      </c>
      <c r="D20" s="39">
        <f t="shared" si="3"/>
        <v>0</v>
      </c>
      <c r="E20" s="38">
        <f t="shared" si="3"/>
        <v>0</v>
      </c>
      <c r="F20" s="38">
        <f t="shared" si="3"/>
        <v>0</v>
      </c>
      <c r="G20" s="38">
        <f t="shared" si="3"/>
        <v>0</v>
      </c>
      <c r="H20" s="38">
        <f t="shared" si="3"/>
        <v>4886811</v>
      </c>
      <c r="I20" s="39"/>
      <c r="J20" s="39">
        <f t="shared" si="3"/>
        <v>428464</v>
      </c>
      <c r="K20" s="38">
        <f t="shared" si="3"/>
        <v>5315275</v>
      </c>
    </row>
    <row r="21" spans="1:11" ht="15" hidden="1" customHeight="1" x14ac:dyDescent="0.2">
      <c r="A21" s="74" t="s">
        <v>236</v>
      </c>
      <c r="B21" s="39">
        <f>'[2]NEW GAA'!H22</f>
        <v>0</v>
      </c>
      <c r="C21" s="39">
        <f>'[2]NEW GAA'!L22</f>
        <v>0</v>
      </c>
      <c r="D21" s="39">
        <f>'[2]NEW GAA'!O22</f>
        <v>0</v>
      </c>
      <c r="E21" s="38">
        <f>'[2]NEW GAA'!R22</f>
        <v>0</v>
      </c>
      <c r="F21" s="38">
        <f>'[2]NEW GAA'!V22</f>
        <v>0</v>
      </c>
      <c r="G21" s="38">
        <f>'[2]NEW GAA'!W22</f>
        <v>0</v>
      </c>
      <c r="H21" s="38">
        <f>'[2]NEW GAA'!Z22</f>
        <v>1073774</v>
      </c>
      <c r="I21" s="39"/>
      <c r="J21" s="39">
        <f>'[2]NEW GAA'!AJ22</f>
        <v>245182</v>
      </c>
      <c r="K21" s="38">
        <f>SUM(B21:J21)</f>
        <v>1318956</v>
      </c>
    </row>
    <row r="22" spans="1:11" ht="15" hidden="1" customHeight="1" x14ac:dyDescent="0.2">
      <c r="A22" s="74" t="s">
        <v>237</v>
      </c>
      <c r="B22" s="39">
        <f>'[2]NEW GAA'!H23</f>
        <v>0</v>
      </c>
      <c r="C22" s="39">
        <f>'[2]NEW GAA'!L23</f>
        <v>0</v>
      </c>
      <c r="D22" s="39">
        <f>'[2]NEW GAA'!O23</f>
        <v>0</v>
      </c>
      <c r="E22" s="38">
        <f>'[2]NEW GAA'!R23</f>
        <v>0</v>
      </c>
      <c r="F22" s="38">
        <f>'[2]NEW GAA'!V23</f>
        <v>0</v>
      </c>
      <c r="G22" s="38">
        <f>'[2]NEW GAA'!W23</f>
        <v>0</v>
      </c>
      <c r="H22" s="38">
        <f>'[2]NEW GAA'!Z23</f>
        <v>3813037</v>
      </c>
      <c r="I22" s="39"/>
      <c r="J22" s="39">
        <f>'[2]NEW GAA'!AJ23</f>
        <v>183282</v>
      </c>
      <c r="K22" s="38">
        <f>SUM(B22:J22)</f>
        <v>3996319</v>
      </c>
    </row>
    <row r="23" spans="1:11" ht="15" customHeight="1" x14ac:dyDescent="0.2">
      <c r="A23" s="74" t="s">
        <v>244</v>
      </c>
      <c r="B23" s="39">
        <f>'[2]NEW GAA'!H24</f>
        <v>0</v>
      </c>
      <c r="C23" s="39">
        <f>'[2]NEW GAA'!L24</f>
        <v>37720</v>
      </c>
      <c r="D23" s="39">
        <f>'[2]NEW GAA'!O24</f>
        <v>0</v>
      </c>
      <c r="E23" s="38">
        <f>'[2]NEW GAA'!R24</f>
        <v>199475</v>
      </c>
      <c r="F23" s="38">
        <f>'[2]NEW GAA'!V24</f>
        <v>0</v>
      </c>
      <c r="G23" s="38">
        <f>'[2]NEW GAA'!W24</f>
        <v>0</v>
      </c>
      <c r="H23" s="38">
        <f>'[2]NEW GAA'!Z24</f>
        <v>13472089</v>
      </c>
      <c r="I23" s="39">
        <f>'[2]NEW GAA'!AD24</f>
        <v>0</v>
      </c>
      <c r="J23" s="39">
        <f>'[2]NEW GAA'!AJ24</f>
        <v>33073349</v>
      </c>
      <c r="K23" s="38">
        <f>SUM(B23:J23)</f>
        <v>46782633</v>
      </c>
    </row>
    <row r="24" spans="1:11" ht="15" customHeight="1" x14ac:dyDescent="0.2">
      <c r="A24" s="74" t="s">
        <v>245</v>
      </c>
      <c r="B24" s="39">
        <f>'[2]NEW GAA'!H25</f>
        <v>0</v>
      </c>
      <c r="C24" s="39">
        <f>'[2]NEW GAA'!L25</f>
        <v>0</v>
      </c>
      <c r="D24" s="39">
        <f>'[2]NEW GAA'!O25</f>
        <v>0</v>
      </c>
      <c r="E24" s="38">
        <f>'[2]NEW GAA'!R25</f>
        <v>85730</v>
      </c>
      <c r="F24" s="38">
        <f>'[2]NEW GAA'!V25</f>
        <v>0</v>
      </c>
      <c r="G24" s="38">
        <f>'[2]NEW GAA'!W25</f>
        <v>0</v>
      </c>
      <c r="H24" s="38">
        <f>'[2]NEW GAA'!Z25</f>
        <v>2757308</v>
      </c>
      <c r="I24" s="39"/>
      <c r="J24" s="39">
        <f>'[2]NEW GAA'!AJ25</f>
        <v>784424</v>
      </c>
      <c r="K24" s="38">
        <f>SUM(B24:J24)</f>
        <v>3627462</v>
      </c>
    </row>
    <row r="25" spans="1:11" ht="15" customHeight="1" x14ac:dyDescent="0.2">
      <c r="A25" s="74" t="s">
        <v>246</v>
      </c>
      <c r="B25" s="39">
        <f t="shared" ref="B25:H25" si="4">+B26+B27</f>
        <v>0</v>
      </c>
      <c r="C25" s="39">
        <f t="shared" si="4"/>
        <v>0</v>
      </c>
      <c r="D25" s="39">
        <f t="shared" si="4"/>
        <v>0</v>
      </c>
      <c r="E25" s="38">
        <f t="shared" si="4"/>
        <v>124800</v>
      </c>
      <c r="F25" s="38">
        <f t="shared" si="4"/>
        <v>0</v>
      </c>
      <c r="G25" s="38">
        <f t="shared" si="4"/>
        <v>0</v>
      </c>
      <c r="H25" s="38">
        <f t="shared" si="4"/>
        <v>808146</v>
      </c>
      <c r="I25" s="39"/>
      <c r="J25" s="39">
        <f>+J26+J27</f>
        <v>263443</v>
      </c>
      <c r="K25" s="38">
        <f>+K26+K27</f>
        <v>1196389</v>
      </c>
    </row>
    <row r="26" spans="1:11" ht="15" hidden="1" customHeight="1" x14ac:dyDescent="0.2">
      <c r="A26" s="74" t="s">
        <v>236</v>
      </c>
      <c r="B26" s="39">
        <f>'[2]NEW GAA'!H27</f>
        <v>0</v>
      </c>
      <c r="C26" s="39">
        <f>'[2]NEW GAA'!L27</f>
        <v>0</v>
      </c>
      <c r="D26" s="39">
        <f>'[2]NEW GAA'!O27</f>
        <v>0</v>
      </c>
      <c r="E26" s="38">
        <f>'[2]NEW GAA'!R27</f>
        <v>124800</v>
      </c>
      <c r="F26" s="38">
        <f>'[2]NEW GAA'!V27</f>
        <v>0</v>
      </c>
      <c r="G26" s="38">
        <f>'[2]NEW GAA'!W27</f>
        <v>0</v>
      </c>
      <c r="H26" s="38">
        <f>'[2]NEW GAA'!Z27</f>
        <v>582817</v>
      </c>
      <c r="I26" s="39"/>
      <c r="J26" s="39">
        <f>'[2]NEW GAA'!AJ27</f>
        <v>213506</v>
      </c>
      <c r="K26" s="38">
        <f>SUM(B26:J26)</f>
        <v>921123</v>
      </c>
    </row>
    <row r="27" spans="1:11" ht="15" hidden="1" customHeight="1" x14ac:dyDescent="0.2">
      <c r="A27" s="74" t="s">
        <v>237</v>
      </c>
      <c r="B27" s="39">
        <f>'[2]NEW GAA'!H28</f>
        <v>0</v>
      </c>
      <c r="C27" s="39">
        <f>'[2]NEW GAA'!L28</f>
        <v>0</v>
      </c>
      <c r="D27" s="39">
        <f>'[2]NEW GAA'!O28</f>
        <v>0</v>
      </c>
      <c r="E27" s="38">
        <f>'[2]NEW GAA'!R28</f>
        <v>0</v>
      </c>
      <c r="F27" s="38">
        <f>'[2]NEW GAA'!V28</f>
        <v>0</v>
      </c>
      <c r="G27" s="38">
        <f>'[2]NEW GAA'!W28</f>
        <v>0</v>
      </c>
      <c r="H27" s="38">
        <f>'[2]NEW GAA'!Z28</f>
        <v>225329</v>
      </c>
      <c r="I27" s="39"/>
      <c r="J27" s="39">
        <f>'[2]NEW GAA'!AJ28</f>
        <v>49937</v>
      </c>
      <c r="K27" s="38">
        <f>SUM(B27:J27)</f>
        <v>275266</v>
      </c>
    </row>
    <row r="28" spans="1:11" ht="15" customHeight="1" x14ac:dyDescent="0.2">
      <c r="A28" s="74" t="s">
        <v>247</v>
      </c>
      <c r="B28" s="39">
        <f>'[2]NEW GAA'!H29</f>
        <v>0</v>
      </c>
      <c r="C28" s="39">
        <f>'[2]NEW GAA'!L29</f>
        <v>0</v>
      </c>
      <c r="D28" s="39">
        <f>'[2]NEW GAA'!O29</f>
        <v>0</v>
      </c>
      <c r="E28" s="38">
        <f>'[2]NEW GAA'!R29</f>
        <v>499557</v>
      </c>
      <c r="F28" s="38">
        <f>'[2]NEW GAA'!V29</f>
        <v>0</v>
      </c>
      <c r="G28" s="38">
        <f>'[2]NEW GAA'!W29</f>
        <v>0</v>
      </c>
      <c r="H28" s="38">
        <f>'[2]NEW GAA'!Z29</f>
        <v>7752284</v>
      </c>
      <c r="I28" s="39"/>
      <c r="J28" s="39">
        <f>'[2]NEW GAA'!AJ29</f>
        <v>53843178</v>
      </c>
      <c r="K28" s="38">
        <f>SUM(B28:J28)</f>
        <v>62095019</v>
      </c>
    </row>
    <row r="29" spans="1:11" ht="15" customHeight="1" x14ac:dyDescent="0.2">
      <c r="A29" s="74" t="s">
        <v>248</v>
      </c>
      <c r="B29" s="39">
        <f t="shared" ref="B29:K29" si="5">+B30+B31</f>
        <v>0</v>
      </c>
      <c r="C29" s="39">
        <f t="shared" si="5"/>
        <v>0</v>
      </c>
      <c r="D29" s="39">
        <f t="shared" si="5"/>
        <v>6131074</v>
      </c>
      <c r="E29" s="38">
        <f t="shared" si="5"/>
        <v>0</v>
      </c>
      <c r="F29" s="38">
        <f t="shared" si="5"/>
        <v>0</v>
      </c>
      <c r="G29" s="38">
        <f t="shared" si="5"/>
        <v>0</v>
      </c>
      <c r="H29" s="38">
        <f t="shared" si="5"/>
        <v>1616362</v>
      </c>
      <c r="I29" s="38">
        <f t="shared" si="5"/>
        <v>0</v>
      </c>
      <c r="J29" s="38">
        <f t="shared" si="5"/>
        <v>140930</v>
      </c>
      <c r="K29" s="38">
        <f t="shared" si="5"/>
        <v>7888366</v>
      </c>
    </row>
    <row r="30" spans="1:11" ht="15" hidden="1" customHeight="1" x14ac:dyDescent="0.2">
      <c r="A30" s="74" t="s">
        <v>236</v>
      </c>
      <c r="B30" s="39">
        <f>'[2]NEW GAA'!H31</f>
        <v>0</v>
      </c>
      <c r="C30" s="39">
        <f>'[2]NEW GAA'!L31</f>
        <v>0</v>
      </c>
      <c r="D30" s="39">
        <f>'[2]NEW GAA'!O31</f>
        <v>6131074</v>
      </c>
      <c r="E30" s="38">
        <f>'[2]NEW GAA'!R31</f>
        <v>0</v>
      </c>
      <c r="F30" s="38">
        <f>'[2]NEW GAA'!V31</f>
        <v>0</v>
      </c>
      <c r="G30" s="38">
        <f>'[2]NEW GAA'!W31</f>
        <v>0</v>
      </c>
      <c r="H30" s="38">
        <f>'[2]NEW GAA'!Z31</f>
        <v>435519</v>
      </c>
      <c r="I30" s="39">
        <f>'[2]NEW GAA'!AD31</f>
        <v>0</v>
      </c>
      <c r="J30" s="39">
        <f>'[2]NEW GAA'!AJ31</f>
        <v>21736</v>
      </c>
      <c r="K30" s="38">
        <f t="shared" ref="K30:K46" si="6">SUM(B30:J30)</f>
        <v>6588329</v>
      </c>
    </row>
    <row r="31" spans="1:11" ht="15" hidden="1" customHeight="1" x14ac:dyDescent="0.2">
      <c r="A31" s="74" t="s">
        <v>237</v>
      </c>
      <c r="B31" s="39">
        <f>'[2]NEW GAA'!H32</f>
        <v>0</v>
      </c>
      <c r="C31" s="39">
        <f>'[2]NEW GAA'!L32</f>
        <v>0</v>
      </c>
      <c r="D31" s="39">
        <f>'[2]NEW GAA'!O32</f>
        <v>0</v>
      </c>
      <c r="E31" s="38">
        <f>'[2]NEW GAA'!R32</f>
        <v>0</v>
      </c>
      <c r="F31" s="38">
        <f>'[2]NEW GAA'!V32</f>
        <v>0</v>
      </c>
      <c r="G31" s="38">
        <f>'[2]NEW GAA'!W32</f>
        <v>0</v>
      </c>
      <c r="H31" s="38">
        <f>'[2]NEW GAA'!Z32</f>
        <v>1180843</v>
      </c>
      <c r="I31" s="39"/>
      <c r="J31" s="39">
        <f>'[2]NEW GAA'!AJ32</f>
        <v>119194</v>
      </c>
      <c r="K31" s="38">
        <f t="shared" si="6"/>
        <v>1300037</v>
      </c>
    </row>
    <row r="32" spans="1:11" ht="15" customHeight="1" x14ac:dyDescent="0.2">
      <c r="A32" s="74" t="s">
        <v>249</v>
      </c>
      <c r="B32" s="39">
        <f>'[2]NEW GAA'!H33</f>
        <v>0</v>
      </c>
      <c r="C32" s="39">
        <f>'[2]NEW GAA'!L33</f>
        <v>0</v>
      </c>
      <c r="D32" s="39">
        <f>'[2]NEW GAA'!O33</f>
        <v>0</v>
      </c>
      <c r="E32" s="38">
        <f>'[2]NEW GAA'!R33</f>
        <v>0</v>
      </c>
      <c r="F32" s="38">
        <f>'[2]NEW GAA'!V33</f>
        <v>0</v>
      </c>
      <c r="G32" s="38">
        <f>'[2]NEW GAA'!W33</f>
        <v>0</v>
      </c>
      <c r="H32" s="38">
        <f>'[2]NEW GAA'!Z33</f>
        <v>389525</v>
      </c>
      <c r="I32" s="39"/>
      <c r="J32" s="39">
        <f>'[2]NEW GAA'!AJ33</f>
        <v>52911</v>
      </c>
      <c r="K32" s="38">
        <f t="shared" si="6"/>
        <v>442436</v>
      </c>
    </row>
    <row r="33" spans="1:11" ht="15" customHeight="1" x14ac:dyDescent="0.2">
      <c r="A33" s="74" t="s">
        <v>250</v>
      </c>
      <c r="B33" s="39">
        <f>'[2]NEW GAA'!H34</f>
        <v>0</v>
      </c>
      <c r="C33" s="39">
        <f>'[2]NEW GAA'!L34</f>
        <v>0</v>
      </c>
      <c r="D33" s="39">
        <f>'[2]NEW GAA'!O34</f>
        <v>4997500</v>
      </c>
      <c r="E33" s="38">
        <f>'[2]NEW GAA'!R34</f>
        <v>0</v>
      </c>
      <c r="F33" s="38">
        <f>'[2]NEW GAA'!V34</f>
        <v>0</v>
      </c>
      <c r="G33" s="38">
        <f>'[2]NEW GAA'!W34</f>
        <v>0</v>
      </c>
      <c r="H33" s="38">
        <f>'[2]NEW GAA'!Z34</f>
        <v>512703</v>
      </c>
      <c r="I33" s="39">
        <f>'[2]NEW GAA'!AD34</f>
        <v>0</v>
      </c>
      <c r="J33" s="39">
        <f>'[2]NEW GAA'!AJ34</f>
        <v>27101</v>
      </c>
      <c r="K33" s="38">
        <f t="shared" si="6"/>
        <v>5537304</v>
      </c>
    </row>
    <row r="34" spans="1:11" ht="15" customHeight="1" x14ac:dyDescent="0.2">
      <c r="A34" s="74" t="s">
        <v>251</v>
      </c>
      <c r="B34" s="39">
        <f>'[2]NEW GAA'!H35</f>
        <v>0</v>
      </c>
      <c r="C34" s="39">
        <f>'[2]NEW GAA'!L35</f>
        <v>0</v>
      </c>
      <c r="D34" s="39">
        <f>'[2]NEW GAA'!O35</f>
        <v>0</v>
      </c>
      <c r="E34" s="38">
        <f>'[2]NEW GAA'!R35</f>
        <v>0</v>
      </c>
      <c r="F34" s="38">
        <f>'[2]NEW GAA'!V35</f>
        <v>0</v>
      </c>
      <c r="G34" s="38">
        <f>'[2]NEW GAA'!W35</f>
        <v>0</v>
      </c>
      <c r="H34" s="38">
        <f>'[2]NEW GAA'!Z35</f>
        <v>57885</v>
      </c>
      <c r="I34" s="39"/>
      <c r="J34" s="39">
        <f>'[2]NEW GAA'!AJ35</f>
        <v>20848</v>
      </c>
      <c r="K34" s="38">
        <f t="shared" si="6"/>
        <v>78733</v>
      </c>
    </row>
    <row r="35" spans="1:11" ht="15" customHeight="1" x14ac:dyDescent="0.2">
      <c r="A35" s="74" t="s">
        <v>252</v>
      </c>
      <c r="B35" s="39">
        <f>'[2]NEW GAA'!H36</f>
        <v>0</v>
      </c>
      <c r="C35" s="39">
        <f>'[2]NEW GAA'!L36</f>
        <v>0</v>
      </c>
      <c r="D35" s="39">
        <f>'[2]NEW GAA'!O36</f>
        <v>928914</v>
      </c>
      <c r="E35" s="38">
        <f>'[2]NEW GAA'!R36</f>
        <v>0</v>
      </c>
      <c r="F35" s="38">
        <f>'[2]NEW GAA'!V36</f>
        <v>0</v>
      </c>
      <c r="G35" s="38">
        <f>'[2]NEW GAA'!W36</f>
        <v>0</v>
      </c>
      <c r="H35" s="38">
        <f>'[2]NEW GAA'!Z36</f>
        <v>389719</v>
      </c>
      <c r="I35" s="39"/>
      <c r="J35" s="39">
        <f>'[2]NEW GAA'!AJ36</f>
        <v>19923</v>
      </c>
      <c r="K35" s="38">
        <f t="shared" si="6"/>
        <v>1338556</v>
      </c>
    </row>
    <row r="36" spans="1:11" ht="15" customHeight="1" x14ac:dyDescent="0.2">
      <c r="A36" s="74" t="s">
        <v>253</v>
      </c>
      <c r="B36" s="39">
        <f>'[2]NEW GAA'!H37</f>
        <v>0</v>
      </c>
      <c r="C36" s="39">
        <f>'[2]NEW GAA'!L37</f>
        <v>0</v>
      </c>
      <c r="D36" s="39">
        <f>'[2]NEW GAA'!O37</f>
        <v>15427</v>
      </c>
      <c r="E36" s="38">
        <f>'[2]NEW GAA'!R37</f>
        <v>0</v>
      </c>
      <c r="F36" s="38">
        <f>'[2]NEW GAA'!V37</f>
        <v>0</v>
      </c>
      <c r="G36" s="38">
        <f>'[2]NEW GAA'!W37</f>
        <v>0</v>
      </c>
      <c r="H36" s="38">
        <f>'[2]NEW GAA'!Z37</f>
        <v>794931</v>
      </c>
      <c r="I36" s="39"/>
      <c r="J36" s="39">
        <f>'[2]NEW GAA'!AJ37</f>
        <v>857875</v>
      </c>
      <c r="K36" s="38">
        <f t="shared" si="6"/>
        <v>1668233</v>
      </c>
    </row>
    <row r="37" spans="1:11" ht="15" customHeight="1" x14ac:dyDescent="0.2">
      <c r="A37" s="74" t="s">
        <v>254</v>
      </c>
      <c r="B37" s="39">
        <f>'[2]NEW GAA'!H38</f>
        <v>0</v>
      </c>
      <c r="C37" s="39">
        <f>'[2]NEW GAA'!L38</f>
        <v>0</v>
      </c>
      <c r="D37" s="39">
        <f>'[2]NEW GAA'!O38</f>
        <v>0</v>
      </c>
      <c r="E37" s="38">
        <f>'[2]NEW GAA'!R38</f>
        <v>0</v>
      </c>
      <c r="F37" s="38">
        <f>'[2]NEW GAA'!V38</f>
        <v>0</v>
      </c>
      <c r="G37" s="38">
        <f>'[2]NEW GAA'!W38</f>
        <v>0</v>
      </c>
      <c r="H37" s="38">
        <f>'[2]NEW GAA'!Z38</f>
        <v>209817</v>
      </c>
      <c r="I37" s="39"/>
      <c r="J37" s="39">
        <f>'[2]NEW GAA'!AJ38</f>
        <v>706011</v>
      </c>
      <c r="K37" s="38">
        <f t="shared" si="6"/>
        <v>915828</v>
      </c>
    </row>
    <row r="38" spans="1:11" ht="15" customHeight="1" x14ac:dyDescent="0.2">
      <c r="A38" s="74" t="s">
        <v>255</v>
      </c>
      <c r="B38" s="39">
        <f>'[2]NEW GAA'!H39</f>
        <v>0</v>
      </c>
      <c r="C38" s="39">
        <f>'[2]NEW GAA'!L39</f>
        <v>0</v>
      </c>
      <c r="D38" s="39">
        <f>'[2]NEW GAA'!O39</f>
        <v>0</v>
      </c>
      <c r="E38" s="38">
        <f>'[2]NEW GAA'!R39</f>
        <v>27817</v>
      </c>
      <c r="F38" s="38">
        <f>'[2]NEW GAA'!V39</f>
        <v>0</v>
      </c>
      <c r="G38" s="38">
        <f>'[2]NEW GAA'!W39</f>
        <v>0</v>
      </c>
      <c r="H38" s="38">
        <f>'[2]NEW GAA'!Z39</f>
        <v>85643</v>
      </c>
      <c r="I38" s="39"/>
      <c r="J38" s="39">
        <f>'[2]NEW GAA'!AJ39</f>
        <v>20078</v>
      </c>
      <c r="K38" s="38">
        <f t="shared" si="6"/>
        <v>133538</v>
      </c>
    </row>
    <row r="39" spans="1:11" ht="15" customHeight="1" x14ac:dyDescent="0.2">
      <c r="A39" s="74" t="s">
        <v>256</v>
      </c>
      <c r="B39" s="39">
        <f>'[2]NEW GAA'!H40</f>
        <v>0</v>
      </c>
      <c r="C39" s="39">
        <f>'[2]NEW GAA'!L40</f>
        <v>0</v>
      </c>
      <c r="D39" s="39">
        <f>'[2]NEW GAA'!O40</f>
        <v>0</v>
      </c>
      <c r="E39" s="38">
        <f>'[2]NEW GAA'!R40</f>
        <v>0</v>
      </c>
      <c r="F39" s="38">
        <f>'[2]NEW GAA'!V40</f>
        <v>0</v>
      </c>
      <c r="G39" s="38">
        <f>'[2]NEW GAA'!W40</f>
        <v>0</v>
      </c>
      <c r="H39" s="38">
        <f>'[2]NEW GAA'!Z40</f>
        <v>1031973</v>
      </c>
      <c r="I39" s="39"/>
      <c r="J39" s="39">
        <f>'[2]NEW GAA'!AJ40</f>
        <v>244369</v>
      </c>
      <c r="K39" s="38">
        <f t="shared" si="6"/>
        <v>1276342</v>
      </c>
    </row>
    <row r="40" spans="1:11" ht="15" customHeight="1" x14ac:dyDescent="0.2">
      <c r="A40" s="74" t="s">
        <v>257</v>
      </c>
      <c r="B40" s="39">
        <f>'[2]NEW GAA'!H41</f>
        <v>0</v>
      </c>
      <c r="C40" s="39">
        <f>'[2]NEW GAA'!L41</f>
        <v>0</v>
      </c>
      <c r="D40" s="39">
        <f>'[2]NEW GAA'!O41</f>
        <v>0</v>
      </c>
      <c r="E40" s="38">
        <f>'[2]NEW GAA'!R41</f>
        <v>0</v>
      </c>
      <c r="F40" s="38">
        <f>'[2]NEW GAA'!V41</f>
        <v>0</v>
      </c>
      <c r="G40" s="38">
        <f>'[2]NEW GAA'!W41</f>
        <v>0</v>
      </c>
      <c r="H40" s="38">
        <f>'[2]NEW GAA'!Z41</f>
        <v>350</v>
      </c>
      <c r="I40" s="39"/>
      <c r="J40" s="39">
        <f>'[2]NEW GAA'!AJ41</f>
        <v>0</v>
      </c>
      <c r="K40" s="38">
        <f t="shared" si="6"/>
        <v>350</v>
      </c>
    </row>
    <row r="41" spans="1:11" ht="15" customHeight="1" x14ac:dyDescent="0.2">
      <c r="A41" s="74" t="s">
        <v>258</v>
      </c>
      <c r="B41" s="39">
        <f>'[2]NEW GAA'!H42</f>
        <v>0</v>
      </c>
      <c r="C41" s="39">
        <f>'[2]NEW GAA'!L42</f>
        <v>0</v>
      </c>
      <c r="D41" s="39">
        <f>'[2]NEW GAA'!O42</f>
        <v>0</v>
      </c>
      <c r="E41" s="38">
        <f>'[2]NEW GAA'!R42</f>
        <v>0</v>
      </c>
      <c r="F41" s="38">
        <f>'[2]NEW GAA'!V42</f>
        <v>0</v>
      </c>
      <c r="G41" s="38">
        <f>'[2]NEW GAA'!W42</f>
        <v>0</v>
      </c>
      <c r="H41" s="38">
        <f>'[2]NEW GAA'!Z42</f>
        <v>1429096</v>
      </c>
      <c r="I41" s="39"/>
      <c r="J41" s="39">
        <f>'[2]NEW GAA'!AJ42</f>
        <v>336512</v>
      </c>
      <c r="K41" s="38">
        <f t="shared" si="6"/>
        <v>1765608</v>
      </c>
    </row>
    <row r="42" spans="1:11" ht="15" customHeight="1" x14ac:dyDescent="0.2">
      <c r="A42" s="74" t="s">
        <v>259</v>
      </c>
      <c r="B42" s="39">
        <f>'[2]NEW GAA'!H43</f>
        <v>0</v>
      </c>
      <c r="C42" s="39">
        <f>'[2]NEW GAA'!L43</f>
        <v>0</v>
      </c>
      <c r="D42" s="39">
        <f>'[2]NEW GAA'!O43</f>
        <v>0</v>
      </c>
      <c r="E42" s="38">
        <f>'[2]NEW GAA'!R43</f>
        <v>0</v>
      </c>
      <c r="F42" s="38">
        <f>'[2]NEW GAA'!V43</f>
        <v>0</v>
      </c>
      <c r="G42" s="38">
        <f>'[2]NEW GAA'!W43</f>
        <v>0</v>
      </c>
      <c r="H42" s="38">
        <f>'[2]NEW GAA'!Z43</f>
        <v>123084</v>
      </c>
      <c r="I42" s="39"/>
      <c r="J42" s="39">
        <f>'[2]NEW GAA'!AJ43</f>
        <v>26307</v>
      </c>
      <c r="K42" s="38">
        <f t="shared" si="6"/>
        <v>149391</v>
      </c>
    </row>
    <row r="43" spans="1:11" ht="15" customHeight="1" x14ac:dyDescent="0.2">
      <c r="A43" s="74" t="s">
        <v>260</v>
      </c>
      <c r="B43" s="39">
        <f>'[2]NEW GAA'!H44</f>
        <v>0</v>
      </c>
      <c r="C43" s="39">
        <f>'[2]NEW GAA'!L44</f>
        <v>0</v>
      </c>
      <c r="D43" s="39">
        <f>'[2]NEW GAA'!O44</f>
        <v>0</v>
      </c>
      <c r="E43" s="38">
        <f>'[2]NEW GAA'!R44</f>
        <v>0</v>
      </c>
      <c r="F43" s="38">
        <f>'[2]NEW GAA'!V44</f>
        <v>0</v>
      </c>
      <c r="G43" s="38">
        <f>'[2]NEW GAA'!W44</f>
        <v>0</v>
      </c>
      <c r="H43" s="38">
        <f>'[2]NEW GAA'!Z44</f>
        <v>780717</v>
      </c>
      <c r="I43" s="39"/>
      <c r="J43" s="39">
        <f>'[2]NEW GAA'!AJ44</f>
        <v>147277</v>
      </c>
      <c r="K43" s="38">
        <f t="shared" si="6"/>
        <v>927994</v>
      </c>
    </row>
    <row r="44" spans="1:11" ht="15" customHeight="1" x14ac:dyDescent="0.2">
      <c r="A44" s="74" t="s">
        <v>261</v>
      </c>
      <c r="B44" s="39">
        <f>'[2]NEW GAA'!H45</f>
        <v>0</v>
      </c>
      <c r="C44" s="39">
        <f>'[2]NEW GAA'!L45</f>
        <v>0</v>
      </c>
      <c r="D44" s="39">
        <f>'[2]NEW GAA'!O45</f>
        <v>0</v>
      </c>
      <c r="E44" s="38">
        <f>'[2]NEW GAA'!R45</f>
        <v>0</v>
      </c>
      <c r="F44" s="38">
        <f>'[2]NEW GAA'!V45</f>
        <v>0</v>
      </c>
      <c r="G44" s="38">
        <f>'[2]NEW GAA'!W45</f>
        <v>0</v>
      </c>
      <c r="H44" s="38">
        <f>'[2]NEW GAA'!Z45</f>
        <v>198163</v>
      </c>
      <c r="I44" s="39"/>
      <c r="J44" s="39">
        <f>'[2]NEW GAA'!AJ45</f>
        <v>103111</v>
      </c>
      <c r="K44" s="38">
        <f t="shared" si="6"/>
        <v>301274</v>
      </c>
    </row>
    <row r="45" spans="1:11" ht="15" customHeight="1" x14ac:dyDescent="0.2">
      <c r="A45" s="74" t="s">
        <v>262</v>
      </c>
      <c r="B45" s="39">
        <f>'[2]NEW GAA'!H46</f>
        <v>0</v>
      </c>
      <c r="C45" s="39">
        <f>'[2]NEW GAA'!L46</f>
        <v>0</v>
      </c>
      <c r="D45" s="39">
        <f>'[2]NEW GAA'!O46</f>
        <v>0</v>
      </c>
      <c r="E45" s="38">
        <f>'[2]NEW GAA'!R46</f>
        <v>0</v>
      </c>
      <c r="F45" s="38">
        <f>'[2]NEW GAA'!V46</f>
        <v>0</v>
      </c>
      <c r="G45" s="38">
        <f>'[2]NEW GAA'!W46</f>
        <v>0</v>
      </c>
      <c r="H45" s="38">
        <f>'[2]NEW GAA'!Z46</f>
        <v>130965</v>
      </c>
      <c r="I45" s="39"/>
      <c r="J45" s="39">
        <f>'[2]NEW GAA'!AJ46</f>
        <v>729</v>
      </c>
      <c r="K45" s="38">
        <f t="shared" si="6"/>
        <v>131694</v>
      </c>
    </row>
    <row r="46" spans="1:11" ht="15" customHeight="1" x14ac:dyDescent="0.2">
      <c r="A46" s="74" t="s">
        <v>263</v>
      </c>
      <c r="B46" s="39">
        <f>'[2]NEW GAA'!H47</f>
        <v>0</v>
      </c>
      <c r="C46" s="39">
        <f>'[2]NEW GAA'!L47</f>
        <v>0</v>
      </c>
      <c r="D46" s="39">
        <f>'[2]NEW GAA'!O47</f>
        <v>0</v>
      </c>
      <c r="E46" s="38">
        <f>'[2]NEW GAA'!R47</f>
        <v>0</v>
      </c>
      <c r="F46" s="38">
        <f>'[2]NEW GAA'!V47</f>
        <v>0</v>
      </c>
      <c r="G46" s="38">
        <f>'[2]NEW GAA'!W47</f>
        <v>0</v>
      </c>
      <c r="H46" s="38">
        <f>'[2]NEW GAA'!Z47</f>
        <v>43608</v>
      </c>
      <c r="I46" s="39"/>
      <c r="J46" s="39">
        <f>'[2]NEW GAA'!AJ47</f>
        <v>6854</v>
      </c>
      <c r="K46" s="38">
        <f t="shared" si="6"/>
        <v>50462</v>
      </c>
    </row>
    <row r="47" spans="1:11" ht="15" hidden="1" customHeight="1" x14ac:dyDescent="0.2">
      <c r="A47" s="74"/>
      <c r="B47" s="39"/>
      <c r="C47" s="39"/>
      <c r="D47" s="39"/>
      <c r="E47" s="38"/>
      <c r="F47" s="38"/>
      <c r="G47" s="38"/>
      <c r="H47" s="38"/>
      <c r="I47" s="39"/>
      <c r="J47" s="39"/>
      <c r="K47" s="38"/>
    </row>
    <row r="48" spans="1:11" ht="15" customHeight="1" x14ac:dyDescent="0.2">
      <c r="A48" s="74" t="s">
        <v>264</v>
      </c>
      <c r="B48" s="47">
        <f>SUM(B49:B52)+SUM(B55:B67)+SUM(B72:B89)</f>
        <v>0</v>
      </c>
      <c r="C48" s="47">
        <f t="shared" ref="C48:K48" si="7">SUM(C49:C52)+SUM(C55:C67)+SUM(C72:C89)</f>
        <v>0</v>
      </c>
      <c r="D48" s="47">
        <f t="shared" si="7"/>
        <v>0</v>
      </c>
      <c r="E48" s="47">
        <f t="shared" si="7"/>
        <v>282191</v>
      </c>
      <c r="F48" s="47">
        <f t="shared" si="7"/>
        <v>0</v>
      </c>
      <c r="G48" s="47">
        <f t="shared" si="7"/>
        <v>0</v>
      </c>
      <c r="H48" s="47">
        <f t="shared" si="7"/>
        <v>769877</v>
      </c>
      <c r="I48" s="47">
        <f t="shared" si="7"/>
        <v>0</v>
      </c>
      <c r="J48" s="47">
        <f t="shared" si="7"/>
        <v>181789</v>
      </c>
      <c r="K48" s="46">
        <f t="shared" si="7"/>
        <v>1233857</v>
      </c>
    </row>
    <row r="49" spans="1:11" ht="15" hidden="1" customHeight="1" x14ac:dyDescent="0.2">
      <c r="A49" s="74" t="s">
        <v>96</v>
      </c>
      <c r="B49" s="39">
        <f>'[2]NEW GAA'!H50</f>
        <v>0</v>
      </c>
      <c r="C49" s="39">
        <f>'[2]NEW GAA'!L50</f>
        <v>0</v>
      </c>
      <c r="D49" s="39">
        <f>'[2]NEW GAA'!O50</f>
        <v>0</v>
      </c>
      <c r="E49" s="38">
        <f>'[2]NEW GAA'!R50</f>
        <v>0</v>
      </c>
      <c r="F49" s="38">
        <f>'[2]NEW GAA'!V50</f>
        <v>0</v>
      </c>
      <c r="G49" s="38">
        <f>'[2]NEW GAA'!W50</f>
        <v>0</v>
      </c>
      <c r="H49" s="38">
        <f>'[2]NEW GAA'!Z50</f>
        <v>0</v>
      </c>
      <c r="I49" s="39"/>
      <c r="J49" s="39">
        <f>'[2]NEW GAA'!AJ50</f>
        <v>0</v>
      </c>
      <c r="K49" s="38">
        <f>SUM(B49:J49)</f>
        <v>0</v>
      </c>
    </row>
    <row r="50" spans="1:11" ht="15" customHeight="1" x14ac:dyDescent="0.2">
      <c r="A50" s="74" t="s">
        <v>97</v>
      </c>
      <c r="B50" s="39">
        <f>'[2]NEW GAA'!H51</f>
        <v>0</v>
      </c>
      <c r="C50" s="39">
        <f>'[2]NEW GAA'!L51</f>
        <v>0</v>
      </c>
      <c r="D50" s="39">
        <f>'[2]NEW GAA'!O51</f>
        <v>0</v>
      </c>
      <c r="E50" s="38">
        <f>'[2]NEW GAA'!R51</f>
        <v>0</v>
      </c>
      <c r="F50" s="38">
        <f>'[2]NEW GAA'!V51</f>
        <v>0</v>
      </c>
      <c r="G50" s="38">
        <f>'[2]NEW GAA'!W51</f>
        <v>0</v>
      </c>
      <c r="H50" s="38">
        <f>'[2]NEW GAA'!Z51</f>
        <v>2527</v>
      </c>
      <c r="I50" s="39"/>
      <c r="J50" s="39">
        <f>'[2]NEW GAA'!AJ51</f>
        <v>0</v>
      </c>
      <c r="K50" s="38">
        <f>SUM(B50:J50)</f>
        <v>2527</v>
      </c>
    </row>
    <row r="51" spans="1:11" ht="15" customHeight="1" x14ac:dyDescent="0.2">
      <c r="A51" s="74" t="s">
        <v>98</v>
      </c>
      <c r="B51" s="39">
        <f>'[2]NEW GAA'!H52</f>
        <v>0</v>
      </c>
      <c r="C51" s="39">
        <f>'[2]NEW GAA'!L52</f>
        <v>0</v>
      </c>
      <c r="D51" s="39">
        <f>'[2]NEW GAA'!O52</f>
        <v>0</v>
      </c>
      <c r="E51" s="38">
        <f>'[2]NEW GAA'!R52</f>
        <v>0</v>
      </c>
      <c r="F51" s="38">
        <f>'[2]NEW GAA'!V52</f>
        <v>0</v>
      </c>
      <c r="G51" s="38">
        <f>'[2]NEW GAA'!W52</f>
        <v>0</v>
      </c>
      <c r="H51" s="38">
        <f>'[2]NEW GAA'!Z52</f>
        <v>4757</v>
      </c>
      <c r="I51" s="39"/>
      <c r="J51" s="39">
        <f>'[2]NEW GAA'!AJ52</f>
        <v>1453</v>
      </c>
      <c r="K51" s="38">
        <f>SUM(B51:J51)</f>
        <v>6210</v>
      </c>
    </row>
    <row r="52" spans="1:11" ht="15" customHeight="1" x14ac:dyDescent="0.2">
      <c r="A52" s="74" t="s">
        <v>99</v>
      </c>
      <c r="B52" s="39">
        <f t="shared" ref="B52:K52" si="8">+B53+B54</f>
        <v>0</v>
      </c>
      <c r="C52" s="39">
        <f t="shared" si="8"/>
        <v>0</v>
      </c>
      <c r="D52" s="39">
        <f t="shared" si="8"/>
        <v>0</v>
      </c>
      <c r="E52" s="38">
        <f t="shared" si="8"/>
        <v>0</v>
      </c>
      <c r="F52" s="38">
        <f t="shared" si="8"/>
        <v>0</v>
      </c>
      <c r="G52" s="39">
        <f t="shared" si="8"/>
        <v>0</v>
      </c>
      <c r="H52" s="39">
        <f t="shared" si="8"/>
        <v>78133</v>
      </c>
      <c r="I52" s="39"/>
      <c r="J52" s="39">
        <f t="shared" si="8"/>
        <v>9537</v>
      </c>
      <c r="K52" s="38">
        <f t="shared" si="8"/>
        <v>87670</v>
      </c>
    </row>
    <row r="53" spans="1:11" ht="15" hidden="1" customHeight="1" x14ac:dyDescent="0.2">
      <c r="A53" s="74" t="s">
        <v>265</v>
      </c>
      <c r="B53" s="39">
        <f>'[2]NEW GAA'!H54</f>
        <v>0</v>
      </c>
      <c r="C53" s="39">
        <f>'[2]NEW GAA'!L54</f>
        <v>0</v>
      </c>
      <c r="D53" s="39">
        <f>'[2]NEW GAA'!O54</f>
        <v>0</v>
      </c>
      <c r="E53" s="38">
        <f>'[2]NEW GAA'!R54</f>
        <v>0</v>
      </c>
      <c r="F53" s="38">
        <f>'[2]NEW GAA'!V54</f>
        <v>0</v>
      </c>
      <c r="G53" s="38">
        <f>'[2]NEW GAA'!W54</f>
        <v>0</v>
      </c>
      <c r="H53" s="38">
        <f>'[2]NEW GAA'!Z54</f>
        <v>28861</v>
      </c>
      <c r="I53" s="39"/>
      <c r="J53" s="39">
        <f>'[2]NEW GAA'!AJ54</f>
        <v>3273</v>
      </c>
      <c r="K53" s="38">
        <f t="shared" ref="K53:K66" si="9">SUM(B53:J53)</f>
        <v>32134</v>
      </c>
    </row>
    <row r="54" spans="1:11" ht="15" hidden="1" customHeight="1" x14ac:dyDescent="0.2">
      <c r="A54" s="74" t="s">
        <v>266</v>
      </c>
      <c r="B54" s="39">
        <f>'[2]NEW GAA'!H55</f>
        <v>0</v>
      </c>
      <c r="C54" s="39">
        <f>'[2]NEW GAA'!L55</f>
        <v>0</v>
      </c>
      <c r="D54" s="39">
        <f>'[2]NEW GAA'!O55</f>
        <v>0</v>
      </c>
      <c r="E54" s="38">
        <f>'[2]NEW GAA'!R55</f>
        <v>0</v>
      </c>
      <c r="F54" s="38">
        <f>'[2]NEW GAA'!V55</f>
        <v>0</v>
      </c>
      <c r="G54" s="38">
        <f>'[2]NEW GAA'!W55</f>
        <v>0</v>
      </c>
      <c r="H54" s="38">
        <f>'[2]NEW GAA'!Z55</f>
        <v>49272</v>
      </c>
      <c r="I54" s="39"/>
      <c r="J54" s="39">
        <f>'[2]NEW GAA'!AJ55</f>
        <v>6264</v>
      </c>
      <c r="K54" s="38">
        <f t="shared" si="9"/>
        <v>55536</v>
      </c>
    </row>
    <row r="55" spans="1:11" ht="15" customHeight="1" x14ac:dyDescent="0.2">
      <c r="A55" s="74" t="s">
        <v>102</v>
      </c>
      <c r="B55" s="39">
        <f>'[2]NEW GAA'!H56</f>
        <v>0</v>
      </c>
      <c r="C55" s="39">
        <f>'[2]NEW GAA'!L56</f>
        <v>0</v>
      </c>
      <c r="D55" s="39">
        <f>'[2]NEW GAA'!O56</f>
        <v>0</v>
      </c>
      <c r="E55" s="38">
        <f>'[2]NEW GAA'!R56</f>
        <v>0</v>
      </c>
      <c r="F55" s="38">
        <f>'[2]NEW GAA'!V56</f>
        <v>0</v>
      </c>
      <c r="G55" s="38">
        <f>'[2]NEW GAA'!W56</f>
        <v>0</v>
      </c>
      <c r="H55" s="38">
        <f>'[2]NEW GAA'!Z56</f>
        <v>5495</v>
      </c>
      <c r="I55" s="39"/>
      <c r="J55" s="39">
        <f>'[2]NEW GAA'!AJ56</f>
        <v>61</v>
      </c>
      <c r="K55" s="38">
        <f t="shared" si="9"/>
        <v>5556</v>
      </c>
    </row>
    <row r="56" spans="1:11" ht="15" customHeight="1" x14ac:dyDescent="0.2">
      <c r="A56" s="74" t="s">
        <v>103</v>
      </c>
      <c r="B56" s="39">
        <f>'[2]NEW GAA'!H57</f>
        <v>0</v>
      </c>
      <c r="C56" s="39">
        <f>'[2]NEW GAA'!L57</f>
        <v>0</v>
      </c>
      <c r="D56" s="39">
        <f>'[2]NEW GAA'!O57</f>
        <v>0</v>
      </c>
      <c r="E56" s="38">
        <f>'[2]NEW GAA'!R57</f>
        <v>0</v>
      </c>
      <c r="F56" s="38">
        <f>'[2]NEW GAA'!V57</f>
        <v>0</v>
      </c>
      <c r="G56" s="38">
        <f>'[2]NEW GAA'!W57</f>
        <v>0</v>
      </c>
      <c r="H56" s="38">
        <f>'[2]NEW GAA'!Z57</f>
        <v>6900</v>
      </c>
      <c r="I56" s="39"/>
      <c r="J56" s="39">
        <f>'[2]NEW GAA'!AJ57</f>
        <v>4755</v>
      </c>
      <c r="K56" s="38">
        <f t="shared" si="9"/>
        <v>11655</v>
      </c>
    </row>
    <row r="57" spans="1:11" ht="15" customHeight="1" x14ac:dyDescent="0.2">
      <c r="A57" s="74" t="s">
        <v>104</v>
      </c>
      <c r="B57" s="39">
        <f>'[2]NEW GAA'!H58</f>
        <v>0</v>
      </c>
      <c r="C57" s="39">
        <f>'[2]NEW GAA'!L58</f>
        <v>0</v>
      </c>
      <c r="D57" s="39">
        <f>'[2]NEW GAA'!O58</f>
        <v>0</v>
      </c>
      <c r="E57" s="38">
        <f>'[2]NEW GAA'!R58</f>
        <v>0</v>
      </c>
      <c r="F57" s="38">
        <f>'[2]NEW GAA'!V58</f>
        <v>0</v>
      </c>
      <c r="G57" s="38">
        <f>'[2]NEW GAA'!W58</f>
        <v>0</v>
      </c>
      <c r="H57" s="38">
        <f>'[2]NEW GAA'!Z58</f>
        <v>40442</v>
      </c>
      <c r="I57" s="39"/>
      <c r="J57" s="39">
        <f>'[2]NEW GAA'!AJ58</f>
        <v>30899</v>
      </c>
      <c r="K57" s="38">
        <f t="shared" si="9"/>
        <v>71341</v>
      </c>
    </row>
    <row r="58" spans="1:11" ht="15" customHeight="1" x14ac:dyDescent="0.2">
      <c r="A58" s="74" t="s">
        <v>105</v>
      </c>
      <c r="B58" s="39">
        <f>'[2]NEW GAA'!H59</f>
        <v>0</v>
      </c>
      <c r="C58" s="39">
        <f>'[2]NEW GAA'!L59</f>
        <v>0</v>
      </c>
      <c r="D58" s="39">
        <f>'[2]NEW GAA'!O59</f>
        <v>0</v>
      </c>
      <c r="E58" s="38">
        <f>'[2]NEW GAA'!R59</f>
        <v>0</v>
      </c>
      <c r="F58" s="38">
        <f>'[2]NEW GAA'!V59</f>
        <v>0</v>
      </c>
      <c r="G58" s="38">
        <f>'[2]NEW GAA'!W59</f>
        <v>0</v>
      </c>
      <c r="H58" s="38">
        <f>'[2]NEW GAA'!Z59</f>
        <v>2153</v>
      </c>
      <c r="I58" s="39"/>
      <c r="J58" s="39">
        <f>'[2]NEW GAA'!AJ59</f>
        <v>0</v>
      </c>
      <c r="K58" s="38">
        <f t="shared" si="9"/>
        <v>2153</v>
      </c>
    </row>
    <row r="59" spans="1:11" ht="15" customHeight="1" x14ac:dyDescent="0.2">
      <c r="A59" s="74" t="s">
        <v>106</v>
      </c>
      <c r="B59" s="39">
        <f>'[2]NEW GAA'!H60</f>
        <v>0</v>
      </c>
      <c r="C59" s="39">
        <f>'[2]NEW GAA'!L60</f>
        <v>0</v>
      </c>
      <c r="D59" s="39">
        <f>'[2]NEW GAA'!O60</f>
        <v>0</v>
      </c>
      <c r="E59" s="38">
        <f>'[2]NEW GAA'!R60</f>
        <v>0</v>
      </c>
      <c r="F59" s="38">
        <f>'[2]NEW GAA'!V60</f>
        <v>0</v>
      </c>
      <c r="G59" s="38">
        <f>'[2]NEW GAA'!W60</f>
        <v>0</v>
      </c>
      <c r="H59" s="38">
        <f>'[2]NEW GAA'!Z60</f>
        <v>7558</v>
      </c>
      <c r="I59" s="39"/>
      <c r="J59" s="39">
        <f>'[2]NEW GAA'!AJ60</f>
        <v>4839</v>
      </c>
      <c r="K59" s="38">
        <f t="shared" si="9"/>
        <v>12397</v>
      </c>
    </row>
    <row r="60" spans="1:11" ht="15" customHeight="1" x14ac:dyDescent="0.2">
      <c r="A60" s="74" t="s">
        <v>107</v>
      </c>
      <c r="B60" s="39">
        <f>'[2]NEW GAA'!H61</f>
        <v>0</v>
      </c>
      <c r="C60" s="39">
        <f>'[2]NEW GAA'!L61</f>
        <v>0</v>
      </c>
      <c r="D60" s="39">
        <f>'[2]NEW GAA'!O61</f>
        <v>0</v>
      </c>
      <c r="E60" s="38">
        <f>'[2]NEW GAA'!R61</f>
        <v>0</v>
      </c>
      <c r="F60" s="38">
        <f>'[2]NEW GAA'!V61</f>
        <v>0</v>
      </c>
      <c r="G60" s="38">
        <f>'[2]NEW GAA'!W61</f>
        <v>0</v>
      </c>
      <c r="H60" s="38">
        <f>'[2]NEW GAA'!Z61</f>
        <v>11865</v>
      </c>
      <c r="I60" s="39"/>
      <c r="J60" s="39">
        <f>'[2]NEW GAA'!AJ61</f>
        <v>1451</v>
      </c>
      <c r="K60" s="38">
        <f t="shared" si="9"/>
        <v>13316</v>
      </c>
    </row>
    <row r="61" spans="1:11" ht="15" customHeight="1" x14ac:dyDescent="0.2">
      <c r="A61" s="74" t="s">
        <v>108</v>
      </c>
      <c r="B61" s="39">
        <f>'[2]NEW GAA'!H62</f>
        <v>0</v>
      </c>
      <c r="C61" s="39">
        <f>'[2]NEW GAA'!L62</f>
        <v>0</v>
      </c>
      <c r="D61" s="39">
        <f>'[2]NEW GAA'!O62</f>
        <v>0</v>
      </c>
      <c r="E61" s="38">
        <f>'[2]NEW GAA'!R62</f>
        <v>0</v>
      </c>
      <c r="F61" s="38">
        <f>'[2]NEW GAA'!V62</f>
        <v>0</v>
      </c>
      <c r="G61" s="38">
        <f>'[2]NEW GAA'!W62</f>
        <v>0</v>
      </c>
      <c r="H61" s="38">
        <f>'[2]NEW GAA'!Z62</f>
        <v>16134</v>
      </c>
      <c r="I61" s="39"/>
      <c r="J61" s="39">
        <f>'[2]NEW GAA'!AJ62</f>
        <v>1206</v>
      </c>
      <c r="K61" s="38">
        <f t="shared" si="9"/>
        <v>17340</v>
      </c>
    </row>
    <row r="62" spans="1:11" ht="15" customHeight="1" x14ac:dyDescent="0.2">
      <c r="A62" s="74" t="s">
        <v>109</v>
      </c>
      <c r="B62" s="39">
        <f>'[2]NEW GAA'!H63</f>
        <v>0</v>
      </c>
      <c r="C62" s="39">
        <f>'[2]NEW GAA'!L63</f>
        <v>0</v>
      </c>
      <c r="D62" s="39">
        <f>'[2]NEW GAA'!O63</f>
        <v>0</v>
      </c>
      <c r="E62" s="38">
        <f>'[2]NEW GAA'!R63</f>
        <v>0</v>
      </c>
      <c r="F62" s="38">
        <f>'[2]NEW GAA'!V63</f>
        <v>0</v>
      </c>
      <c r="G62" s="38">
        <f>'[2]NEW GAA'!W63</f>
        <v>0</v>
      </c>
      <c r="H62" s="38">
        <f>'[2]NEW GAA'!Z63</f>
        <v>33664</v>
      </c>
      <c r="I62" s="39"/>
      <c r="J62" s="39">
        <f>'[2]NEW GAA'!AJ63</f>
        <v>3288</v>
      </c>
      <c r="K62" s="38">
        <f t="shared" si="9"/>
        <v>36952</v>
      </c>
    </row>
    <row r="63" spans="1:11" ht="15" customHeight="1" x14ac:dyDescent="0.2">
      <c r="A63" s="74" t="s">
        <v>110</v>
      </c>
      <c r="B63" s="39">
        <f>'[2]NEW GAA'!H64</f>
        <v>0</v>
      </c>
      <c r="C63" s="39">
        <f>'[2]NEW GAA'!L64</f>
        <v>0</v>
      </c>
      <c r="D63" s="39">
        <f>'[2]NEW GAA'!O64</f>
        <v>0</v>
      </c>
      <c r="E63" s="38">
        <f>'[2]NEW GAA'!R64</f>
        <v>0</v>
      </c>
      <c r="F63" s="38">
        <f>'[2]NEW GAA'!V64</f>
        <v>0</v>
      </c>
      <c r="G63" s="38">
        <f>'[2]NEW GAA'!W64</f>
        <v>0</v>
      </c>
      <c r="H63" s="38">
        <f>'[2]NEW GAA'!Z64</f>
        <v>5611</v>
      </c>
      <c r="I63" s="39"/>
      <c r="J63" s="39">
        <f>'[2]NEW GAA'!AJ64</f>
        <v>0</v>
      </c>
      <c r="K63" s="38">
        <f t="shared" si="9"/>
        <v>5611</v>
      </c>
    </row>
    <row r="64" spans="1:11" ht="15" customHeight="1" x14ac:dyDescent="0.2">
      <c r="A64" s="74" t="s">
        <v>111</v>
      </c>
      <c r="B64" s="39">
        <f>'[2]NEW GAA'!H65</f>
        <v>0</v>
      </c>
      <c r="C64" s="39">
        <f>'[2]NEW GAA'!L65</f>
        <v>0</v>
      </c>
      <c r="D64" s="39">
        <f>'[2]NEW GAA'!O65</f>
        <v>0</v>
      </c>
      <c r="E64" s="38">
        <f>'[2]NEW GAA'!R65</f>
        <v>0</v>
      </c>
      <c r="F64" s="38">
        <f>'[2]NEW GAA'!V65</f>
        <v>0</v>
      </c>
      <c r="G64" s="38">
        <f>'[2]NEW GAA'!W65</f>
        <v>0</v>
      </c>
      <c r="H64" s="38">
        <f>'[2]NEW GAA'!Z65</f>
        <v>10185</v>
      </c>
      <c r="I64" s="39"/>
      <c r="J64" s="39">
        <f>'[2]NEW GAA'!AJ65</f>
        <v>0</v>
      </c>
      <c r="K64" s="38">
        <f t="shared" si="9"/>
        <v>10185</v>
      </c>
    </row>
    <row r="65" spans="1:11" ht="15" customHeight="1" x14ac:dyDescent="0.2">
      <c r="A65" s="74" t="s">
        <v>112</v>
      </c>
      <c r="B65" s="39">
        <f>'[2]NEW GAA'!H66</f>
        <v>0</v>
      </c>
      <c r="C65" s="39">
        <f>'[2]NEW GAA'!L66</f>
        <v>0</v>
      </c>
      <c r="D65" s="39">
        <f>'[2]NEW GAA'!O66</f>
        <v>0</v>
      </c>
      <c r="E65" s="38">
        <f>'[2]NEW GAA'!R66</f>
        <v>0</v>
      </c>
      <c r="F65" s="38">
        <f>'[2]NEW GAA'!V66</f>
        <v>0</v>
      </c>
      <c r="G65" s="38">
        <f>'[2]NEW GAA'!W66</f>
        <v>0</v>
      </c>
      <c r="H65" s="38">
        <f>'[2]NEW GAA'!Z66</f>
        <v>3256</v>
      </c>
      <c r="I65" s="39"/>
      <c r="J65" s="39">
        <f>'[2]NEW GAA'!AJ66</f>
        <v>622</v>
      </c>
      <c r="K65" s="38">
        <f t="shared" si="9"/>
        <v>3878</v>
      </c>
    </row>
    <row r="66" spans="1:11" ht="15" customHeight="1" x14ac:dyDescent="0.2">
      <c r="A66" s="74" t="s">
        <v>113</v>
      </c>
      <c r="B66" s="39">
        <f>'[2]NEW GAA'!H67</f>
        <v>0</v>
      </c>
      <c r="C66" s="39">
        <f>'[2]NEW GAA'!L67</f>
        <v>0</v>
      </c>
      <c r="D66" s="39">
        <f>'[2]NEW GAA'!O67</f>
        <v>0</v>
      </c>
      <c r="E66" s="38">
        <f>'[2]NEW GAA'!R67</f>
        <v>0</v>
      </c>
      <c r="F66" s="38">
        <f>'[2]NEW GAA'!V67</f>
        <v>0</v>
      </c>
      <c r="G66" s="38">
        <f>'[2]NEW GAA'!W67</f>
        <v>0</v>
      </c>
      <c r="H66" s="38">
        <f>'[2]NEW GAA'!Z67</f>
        <v>5669</v>
      </c>
      <c r="I66" s="39"/>
      <c r="J66" s="39">
        <f>'[2]NEW GAA'!AJ67</f>
        <v>0</v>
      </c>
      <c r="K66" s="38">
        <f t="shared" si="9"/>
        <v>5669</v>
      </c>
    </row>
    <row r="67" spans="1:11" ht="15" customHeight="1" x14ac:dyDescent="0.2">
      <c r="A67" s="133" t="s">
        <v>114</v>
      </c>
      <c r="B67" s="47">
        <f t="shared" ref="B67:K67" si="10">SUM(B68:B71)</f>
        <v>0</v>
      </c>
      <c r="C67" s="47">
        <f t="shared" si="10"/>
        <v>0</v>
      </c>
      <c r="D67" s="47">
        <f t="shared" si="10"/>
        <v>0</v>
      </c>
      <c r="E67" s="46">
        <f t="shared" si="10"/>
        <v>0</v>
      </c>
      <c r="F67" s="46">
        <f t="shared" si="10"/>
        <v>0</v>
      </c>
      <c r="G67" s="47">
        <f t="shared" si="10"/>
        <v>0</v>
      </c>
      <c r="H67" s="47">
        <f t="shared" si="10"/>
        <v>24325</v>
      </c>
      <c r="I67" s="47"/>
      <c r="J67" s="47">
        <f t="shared" si="10"/>
        <v>5845</v>
      </c>
      <c r="K67" s="46">
        <f t="shared" si="10"/>
        <v>30170</v>
      </c>
    </row>
    <row r="68" spans="1:11" ht="15" customHeight="1" x14ac:dyDescent="0.2">
      <c r="A68" s="133" t="s">
        <v>115</v>
      </c>
      <c r="B68" s="39">
        <f>'[2]NEW GAA'!H69</f>
        <v>0</v>
      </c>
      <c r="C68" s="39">
        <f>'[2]NEW GAA'!L69</f>
        <v>0</v>
      </c>
      <c r="D68" s="39">
        <f>'[2]NEW GAA'!O69</f>
        <v>0</v>
      </c>
      <c r="E68" s="38">
        <f>'[2]NEW GAA'!R69</f>
        <v>0</v>
      </c>
      <c r="F68" s="38">
        <f>'[2]NEW GAA'!V69</f>
        <v>0</v>
      </c>
      <c r="G68" s="38">
        <f>'[2]NEW GAA'!W69</f>
        <v>0</v>
      </c>
      <c r="H68" s="38">
        <f>'[2]NEW GAA'!Z69</f>
        <v>2980</v>
      </c>
      <c r="I68" s="39"/>
      <c r="J68" s="39">
        <f>'[2]NEW GAA'!AJ69</f>
        <v>0</v>
      </c>
      <c r="K68" s="38">
        <f t="shared" ref="K68:K89" si="11">SUM(B68:J68)</f>
        <v>2980</v>
      </c>
    </row>
    <row r="69" spans="1:11" ht="15" customHeight="1" x14ac:dyDescent="0.2">
      <c r="A69" s="133" t="s">
        <v>116</v>
      </c>
      <c r="B69" s="39">
        <f>'[2]NEW GAA'!H70</f>
        <v>0</v>
      </c>
      <c r="C69" s="39">
        <f>'[2]NEW GAA'!L70</f>
        <v>0</v>
      </c>
      <c r="D69" s="39">
        <f>'[2]NEW GAA'!O70</f>
        <v>0</v>
      </c>
      <c r="E69" s="38">
        <f>'[2]NEW GAA'!R70</f>
        <v>0</v>
      </c>
      <c r="F69" s="38">
        <f>'[2]NEW GAA'!V70</f>
        <v>0</v>
      </c>
      <c r="G69" s="38">
        <f>'[2]NEW GAA'!W70</f>
        <v>0</v>
      </c>
      <c r="H69" s="38">
        <f>'[2]NEW GAA'!Z70</f>
        <v>8478</v>
      </c>
      <c r="I69" s="39"/>
      <c r="J69" s="39">
        <f>'[2]NEW GAA'!AJ70</f>
        <v>2141</v>
      </c>
      <c r="K69" s="38">
        <f t="shared" si="11"/>
        <v>10619</v>
      </c>
    </row>
    <row r="70" spans="1:11" ht="15" customHeight="1" x14ac:dyDescent="0.2">
      <c r="A70" s="133" t="s">
        <v>117</v>
      </c>
      <c r="B70" s="39">
        <f>'[2]NEW GAA'!H71</f>
        <v>0</v>
      </c>
      <c r="C70" s="39">
        <f>'[2]NEW GAA'!L71</f>
        <v>0</v>
      </c>
      <c r="D70" s="39">
        <f>'[2]NEW GAA'!O71</f>
        <v>0</v>
      </c>
      <c r="E70" s="38">
        <f>'[2]NEW GAA'!R71</f>
        <v>0</v>
      </c>
      <c r="F70" s="38">
        <f>'[2]NEW GAA'!V71</f>
        <v>0</v>
      </c>
      <c r="G70" s="38">
        <f>'[2]NEW GAA'!W71</f>
        <v>0</v>
      </c>
      <c r="H70" s="38">
        <f>'[2]NEW GAA'!Z71</f>
        <v>6364</v>
      </c>
      <c r="I70" s="39"/>
      <c r="J70" s="39">
        <f>'[2]NEW GAA'!AJ71</f>
        <v>2232</v>
      </c>
      <c r="K70" s="38">
        <f t="shared" si="11"/>
        <v>8596</v>
      </c>
    </row>
    <row r="71" spans="1:11" ht="15" customHeight="1" x14ac:dyDescent="0.2">
      <c r="A71" s="133" t="s">
        <v>118</v>
      </c>
      <c r="B71" s="39">
        <f>'[2]NEW GAA'!H72</f>
        <v>0</v>
      </c>
      <c r="C71" s="39">
        <f>'[2]NEW GAA'!L72</f>
        <v>0</v>
      </c>
      <c r="D71" s="39">
        <f>'[2]NEW GAA'!O72</f>
        <v>0</v>
      </c>
      <c r="E71" s="38">
        <f>'[2]NEW GAA'!R72</f>
        <v>0</v>
      </c>
      <c r="F71" s="38">
        <f>'[2]NEW GAA'!V72</f>
        <v>0</v>
      </c>
      <c r="G71" s="38">
        <f>'[2]NEW GAA'!W72</f>
        <v>0</v>
      </c>
      <c r="H71" s="38">
        <f>'[2]NEW GAA'!Z72</f>
        <v>6503</v>
      </c>
      <c r="I71" s="39"/>
      <c r="J71" s="39">
        <f>'[2]NEW GAA'!AJ72</f>
        <v>1472</v>
      </c>
      <c r="K71" s="38">
        <f t="shared" si="11"/>
        <v>7975</v>
      </c>
    </row>
    <row r="72" spans="1:11" ht="15" customHeight="1" x14ac:dyDescent="0.2">
      <c r="A72" s="133" t="s">
        <v>119</v>
      </c>
      <c r="B72" s="39">
        <f>'[2]NEW GAA'!H73</f>
        <v>0</v>
      </c>
      <c r="C72" s="39">
        <f>'[2]NEW GAA'!L73</f>
        <v>0</v>
      </c>
      <c r="D72" s="39">
        <f>'[2]NEW GAA'!O73</f>
        <v>0</v>
      </c>
      <c r="E72" s="38">
        <f>'[2]NEW GAA'!R73</f>
        <v>0</v>
      </c>
      <c r="F72" s="38">
        <f>'[2]NEW GAA'!V73</f>
        <v>0</v>
      </c>
      <c r="G72" s="38">
        <f>'[2]NEW GAA'!W73</f>
        <v>0</v>
      </c>
      <c r="H72" s="38">
        <f>'[2]NEW GAA'!Z73</f>
        <v>69671</v>
      </c>
      <c r="I72" s="39"/>
      <c r="J72" s="39">
        <f>'[2]NEW GAA'!AJ73</f>
        <v>39761</v>
      </c>
      <c r="K72" s="38">
        <f t="shared" si="11"/>
        <v>109432</v>
      </c>
    </row>
    <row r="73" spans="1:11" ht="15" customHeight="1" x14ac:dyDescent="0.2">
      <c r="A73" s="133" t="s">
        <v>216</v>
      </c>
      <c r="B73" s="39">
        <f>'[2]NEW GAA'!H74</f>
        <v>0</v>
      </c>
      <c r="C73" s="39">
        <f>'[2]NEW GAA'!L74</f>
        <v>0</v>
      </c>
      <c r="D73" s="39">
        <f>'[2]NEW GAA'!O74</f>
        <v>0</v>
      </c>
      <c r="E73" s="38">
        <f>'[2]NEW GAA'!R74</f>
        <v>8445</v>
      </c>
      <c r="F73" s="38">
        <f>'[2]NEW GAA'!V74</f>
        <v>0</v>
      </c>
      <c r="G73" s="38">
        <f>'[2]NEW GAA'!W74</f>
        <v>0</v>
      </c>
      <c r="H73" s="38">
        <f>'[2]NEW GAA'!Z74</f>
        <v>58259</v>
      </c>
      <c r="I73" s="39"/>
      <c r="J73" s="39">
        <f>'[2]NEW GAA'!AJ74</f>
        <v>12583</v>
      </c>
      <c r="K73" s="38">
        <f t="shared" si="11"/>
        <v>79287</v>
      </c>
    </row>
    <row r="74" spans="1:11" ht="15" customHeight="1" x14ac:dyDescent="0.2">
      <c r="A74" s="133" t="s">
        <v>121</v>
      </c>
      <c r="B74" s="39">
        <f>'[2]NEW GAA'!H75</f>
        <v>0</v>
      </c>
      <c r="C74" s="39">
        <f>'[2]NEW GAA'!L75</f>
        <v>0</v>
      </c>
      <c r="D74" s="39">
        <f>'[2]NEW GAA'!O75</f>
        <v>0</v>
      </c>
      <c r="E74" s="38">
        <f>'[2]NEW GAA'!R75</f>
        <v>0</v>
      </c>
      <c r="F74" s="38">
        <f>'[2]NEW GAA'!V75</f>
        <v>0</v>
      </c>
      <c r="G74" s="38">
        <f>'[2]NEW GAA'!W75</f>
        <v>0</v>
      </c>
      <c r="H74" s="38">
        <f>'[2]NEW GAA'!Z75</f>
        <v>43983</v>
      </c>
      <c r="I74" s="39"/>
      <c r="J74" s="39">
        <f>'[2]NEW GAA'!AJ75</f>
        <v>12288</v>
      </c>
      <c r="K74" s="38">
        <f t="shared" si="11"/>
        <v>56271</v>
      </c>
    </row>
    <row r="75" spans="1:11" ht="15" customHeight="1" x14ac:dyDescent="0.2">
      <c r="A75" s="133" t="s">
        <v>122</v>
      </c>
      <c r="B75" s="39">
        <f>'[2]NEW GAA'!H76</f>
        <v>0</v>
      </c>
      <c r="C75" s="39">
        <f>'[2]NEW GAA'!L76</f>
        <v>0</v>
      </c>
      <c r="D75" s="39">
        <f>'[2]NEW GAA'!O76</f>
        <v>0</v>
      </c>
      <c r="E75" s="38">
        <f>'[2]NEW GAA'!R76</f>
        <v>20000</v>
      </c>
      <c r="F75" s="38">
        <f>'[2]NEW GAA'!V76</f>
        <v>0</v>
      </c>
      <c r="G75" s="38">
        <f>'[2]NEW GAA'!W76</f>
        <v>0</v>
      </c>
      <c r="H75" s="38">
        <f>'[2]NEW GAA'!Z76</f>
        <v>8484</v>
      </c>
      <c r="I75" s="39"/>
      <c r="J75" s="39">
        <f>'[2]NEW GAA'!AJ76</f>
        <v>0</v>
      </c>
      <c r="K75" s="38">
        <f t="shared" si="11"/>
        <v>28484</v>
      </c>
    </row>
    <row r="76" spans="1:11" ht="15" customHeight="1" x14ac:dyDescent="0.2">
      <c r="A76" s="133" t="s">
        <v>123</v>
      </c>
      <c r="B76" s="39">
        <f>'[2]NEW GAA'!H77</f>
        <v>0</v>
      </c>
      <c r="C76" s="39">
        <f>'[2]NEW GAA'!L77</f>
        <v>0</v>
      </c>
      <c r="D76" s="39">
        <f>'[2]NEW GAA'!O77</f>
        <v>0</v>
      </c>
      <c r="E76" s="38">
        <f>'[2]NEW GAA'!R77</f>
        <v>0</v>
      </c>
      <c r="F76" s="38">
        <f>'[2]NEW GAA'!V77</f>
        <v>0</v>
      </c>
      <c r="G76" s="38">
        <f>'[2]NEW GAA'!W77</f>
        <v>0</v>
      </c>
      <c r="H76" s="38">
        <f>'[2]NEW GAA'!Z77</f>
        <v>41958</v>
      </c>
      <c r="I76" s="39"/>
      <c r="J76" s="39">
        <f>'[2]NEW GAA'!AJ77</f>
        <v>2254</v>
      </c>
      <c r="K76" s="38">
        <f t="shared" si="11"/>
        <v>44212</v>
      </c>
    </row>
    <row r="77" spans="1:11" ht="15" customHeight="1" x14ac:dyDescent="0.2">
      <c r="A77" s="133" t="s">
        <v>124</v>
      </c>
      <c r="B77" s="39">
        <f>'[2]NEW GAA'!H78</f>
        <v>0</v>
      </c>
      <c r="C77" s="39">
        <f>'[2]NEW GAA'!L78</f>
        <v>0</v>
      </c>
      <c r="D77" s="39">
        <f>'[2]NEW GAA'!O78</f>
        <v>0</v>
      </c>
      <c r="E77" s="38">
        <f>'[2]NEW GAA'!R78</f>
        <v>9000</v>
      </c>
      <c r="F77" s="38">
        <f>'[2]NEW GAA'!V78</f>
        <v>0</v>
      </c>
      <c r="G77" s="38">
        <f>'[2]NEW GAA'!W78</f>
        <v>0</v>
      </c>
      <c r="H77" s="38">
        <f>'[2]NEW GAA'!Z78</f>
        <v>16441</v>
      </c>
      <c r="I77" s="39"/>
      <c r="J77" s="39">
        <f>'[2]NEW GAA'!AJ78</f>
        <v>2584</v>
      </c>
      <c r="K77" s="38">
        <f t="shared" si="11"/>
        <v>28025</v>
      </c>
    </row>
    <row r="78" spans="1:11" ht="15" customHeight="1" x14ac:dyDescent="0.2">
      <c r="A78" s="133" t="s">
        <v>125</v>
      </c>
      <c r="B78" s="39">
        <f>'[2]NEW GAA'!H79</f>
        <v>0</v>
      </c>
      <c r="C78" s="39">
        <f>'[2]NEW GAA'!L79</f>
        <v>0</v>
      </c>
      <c r="D78" s="39">
        <f>'[2]NEW GAA'!O79</f>
        <v>0</v>
      </c>
      <c r="E78" s="38">
        <f>'[2]NEW GAA'!R79</f>
        <v>0</v>
      </c>
      <c r="F78" s="38">
        <f>'[2]NEW GAA'!V79</f>
        <v>0</v>
      </c>
      <c r="G78" s="38">
        <f>'[2]NEW GAA'!W79</f>
        <v>0</v>
      </c>
      <c r="H78" s="38">
        <f>'[2]NEW GAA'!Z79</f>
        <v>3345</v>
      </c>
      <c r="I78" s="39"/>
      <c r="J78" s="39">
        <f>'[2]NEW GAA'!AJ79</f>
        <v>678</v>
      </c>
      <c r="K78" s="38">
        <f t="shared" si="11"/>
        <v>4023</v>
      </c>
    </row>
    <row r="79" spans="1:11" ht="15" customHeight="1" x14ac:dyDescent="0.2">
      <c r="A79" s="133" t="s">
        <v>170</v>
      </c>
      <c r="B79" s="39">
        <f>'[2]NEW GAA'!H80</f>
        <v>0</v>
      </c>
      <c r="C79" s="39">
        <f>'[2]NEW GAA'!L80</f>
        <v>0</v>
      </c>
      <c r="D79" s="39">
        <f>'[2]NEW GAA'!O80</f>
        <v>0</v>
      </c>
      <c r="E79" s="38">
        <f>'[2]NEW GAA'!R80</f>
        <v>0</v>
      </c>
      <c r="F79" s="38">
        <f>'[2]NEW GAA'!V80</f>
        <v>0</v>
      </c>
      <c r="G79" s="38">
        <f>'[2]NEW GAA'!W80</f>
        <v>0</v>
      </c>
      <c r="H79" s="38">
        <f>'[2]NEW GAA'!Z80</f>
        <v>3072</v>
      </c>
      <c r="I79" s="39"/>
      <c r="J79" s="39">
        <f>'[2]NEW GAA'!AJ80</f>
        <v>231</v>
      </c>
      <c r="K79" s="38">
        <f t="shared" si="11"/>
        <v>3303</v>
      </c>
    </row>
    <row r="80" spans="1:11" ht="15" customHeight="1" x14ac:dyDescent="0.2">
      <c r="A80" s="133" t="s">
        <v>171</v>
      </c>
      <c r="B80" s="39">
        <f>'[2]NEW GAA'!H81</f>
        <v>0</v>
      </c>
      <c r="C80" s="39">
        <f>'[2]NEW GAA'!L81</f>
        <v>0</v>
      </c>
      <c r="D80" s="39">
        <f>'[2]NEW GAA'!O81</f>
        <v>0</v>
      </c>
      <c r="E80" s="38">
        <f>'[2]NEW GAA'!R81</f>
        <v>0</v>
      </c>
      <c r="F80" s="38">
        <f>'[2]NEW GAA'!V81</f>
        <v>0</v>
      </c>
      <c r="G80" s="38">
        <f>'[2]NEW GAA'!W81</f>
        <v>0</v>
      </c>
      <c r="H80" s="38">
        <f>'[2]NEW GAA'!Z81</f>
        <v>4784</v>
      </c>
      <c r="I80" s="39"/>
      <c r="J80" s="39">
        <f>'[2]NEW GAA'!AJ81</f>
        <v>1130</v>
      </c>
      <c r="K80" s="38">
        <f t="shared" si="11"/>
        <v>5914</v>
      </c>
    </row>
    <row r="81" spans="1:11" ht="15" customHeight="1" x14ac:dyDescent="0.2">
      <c r="A81" s="133" t="s">
        <v>172</v>
      </c>
      <c r="B81" s="39">
        <f>'[2]NEW GAA'!H82</f>
        <v>0</v>
      </c>
      <c r="C81" s="39">
        <f>'[2]NEW GAA'!L82</f>
        <v>0</v>
      </c>
      <c r="D81" s="39">
        <f>'[2]NEW GAA'!O82</f>
        <v>0</v>
      </c>
      <c r="E81" s="38">
        <f>'[2]NEW GAA'!R82</f>
        <v>32500</v>
      </c>
      <c r="F81" s="38">
        <f>'[2]NEW GAA'!V82</f>
        <v>0</v>
      </c>
      <c r="G81" s="38">
        <f>'[2]NEW GAA'!W82</f>
        <v>0</v>
      </c>
      <c r="H81" s="38">
        <f>'[2]NEW GAA'!Z82</f>
        <v>135050</v>
      </c>
      <c r="I81" s="39"/>
      <c r="J81" s="39">
        <f>'[2]NEW GAA'!AJ82</f>
        <v>31648</v>
      </c>
      <c r="K81" s="38">
        <f t="shared" si="11"/>
        <v>199198</v>
      </c>
    </row>
    <row r="82" spans="1:11" ht="15" customHeight="1" x14ac:dyDescent="0.2">
      <c r="A82" s="133" t="s">
        <v>129</v>
      </c>
      <c r="B82" s="39">
        <f>'[2]NEW GAA'!H83</f>
        <v>0</v>
      </c>
      <c r="C82" s="39">
        <f>'[2]NEW GAA'!L83</f>
        <v>0</v>
      </c>
      <c r="D82" s="39">
        <f>'[2]NEW GAA'!O83</f>
        <v>0</v>
      </c>
      <c r="E82" s="38">
        <f>'[2]NEW GAA'!R83</f>
        <v>0</v>
      </c>
      <c r="F82" s="38">
        <f>'[2]NEW GAA'!V83</f>
        <v>0</v>
      </c>
      <c r="G82" s="38">
        <f>'[2]NEW GAA'!W83</f>
        <v>0</v>
      </c>
      <c r="H82" s="38">
        <f>'[2]NEW GAA'!Z83</f>
        <v>6154</v>
      </c>
      <c r="I82" s="39"/>
      <c r="J82" s="39">
        <f>'[2]NEW GAA'!AJ83</f>
        <v>494</v>
      </c>
      <c r="K82" s="38">
        <f t="shared" si="11"/>
        <v>6648</v>
      </c>
    </row>
    <row r="83" spans="1:11" ht="15" customHeight="1" x14ac:dyDescent="0.2">
      <c r="A83" s="133" t="s">
        <v>130</v>
      </c>
      <c r="B83" s="39">
        <f>'[2]NEW GAA'!H84</f>
        <v>0</v>
      </c>
      <c r="C83" s="39">
        <f>'[2]NEW GAA'!L84</f>
        <v>0</v>
      </c>
      <c r="D83" s="39">
        <f>'[2]NEW GAA'!O84</f>
        <v>0</v>
      </c>
      <c r="E83" s="38">
        <f>'[2]NEW GAA'!R84</f>
        <v>0</v>
      </c>
      <c r="F83" s="38">
        <f>'[2]NEW GAA'!V84</f>
        <v>0</v>
      </c>
      <c r="G83" s="38">
        <f>'[2]NEW GAA'!W84</f>
        <v>0</v>
      </c>
      <c r="H83" s="38">
        <f>'[2]NEW GAA'!Z84</f>
        <v>9420</v>
      </c>
      <c r="I83" s="39"/>
      <c r="J83" s="39">
        <f>'[2]NEW GAA'!AJ84</f>
        <v>5182</v>
      </c>
      <c r="K83" s="38">
        <f t="shared" si="11"/>
        <v>14602</v>
      </c>
    </row>
    <row r="84" spans="1:11" ht="15" customHeight="1" x14ac:dyDescent="0.2">
      <c r="A84" s="133" t="s">
        <v>131</v>
      </c>
      <c r="B84" s="39">
        <f>'[2]NEW GAA'!H85</f>
        <v>0</v>
      </c>
      <c r="C84" s="39">
        <f>'[2]NEW GAA'!L85</f>
        <v>0</v>
      </c>
      <c r="D84" s="39">
        <f>'[2]NEW GAA'!O85</f>
        <v>0</v>
      </c>
      <c r="E84" s="38">
        <f>'[2]NEW GAA'!R85</f>
        <v>0</v>
      </c>
      <c r="F84" s="38">
        <f>'[2]NEW GAA'!V85</f>
        <v>0</v>
      </c>
      <c r="G84" s="38">
        <f>'[2]NEW GAA'!W85</f>
        <v>0</v>
      </c>
      <c r="H84" s="38">
        <f>'[2]NEW GAA'!Z85</f>
        <v>14970</v>
      </c>
      <c r="I84" s="39"/>
      <c r="J84" s="39">
        <f>'[2]NEW GAA'!AJ85</f>
        <v>4241</v>
      </c>
      <c r="K84" s="38">
        <f t="shared" si="11"/>
        <v>19211</v>
      </c>
    </row>
    <row r="85" spans="1:11" ht="15" customHeight="1" x14ac:dyDescent="0.2">
      <c r="A85" s="133" t="s">
        <v>132</v>
      </c>
      <c r="B85" s="39">
        <f>'[2]NEW GAA'!H86</f>
        <v>0</v>
      </c>
      <c r="C85" s="39">
        <f>'[2]NEW GAA'!L86</f>
        <v>0</v>
      </c>
      <c r="D85" s="39">
        <f>'[2]NEW GAA'!O86</f>
        <v>0</v>
      </c>
      <c r="E85" s="38">
        <f>'[2]NEW GAA'!R86</f>
        <v>0</v>
      </c>
      <c r="F85" s="38">
        <f>'[2]NEW GAA'!V86</f>
        <v>0</v>
      </c>
      <c r="G85" s="38">
        <f>'[2]NEW GAA'!W86</f>
        <v>0</v>
      </c>
      <c r="H85" s="38">
        <f>'[2]NEW GAA'!Z86</f>
        <v>306</v>
      </c>
      <c r="I85" s="39"/>
      <c r="J85" s="39">
        <f>'[2]NEW GAA'!AJ86</f>
        <v>0</v>
      </c>
      <c r="K85" s="38">
        <f t="shared" si="11"/>
        <v>306</v>
      </c>
    </row>
    <row r="86" spans="1:11" ht="15" customHeight="1" x14ac:dyDescent="0.2">
      <c r="A86" s="133" t="s">
        <v>133</v>
      </c>
      <c r="B86" s="39">
        <f>'[2]NEW GAA'!H87</f>
        <v>0</v>
      </c>
      <c r="C86" s="39">
        <f>'[2]NEW GAA'!L87</f>
        <v>0</v>
      </c>
      <c r="D86" s="39">
        <f>'[2]NEW GAA'!O87</f>
        <v>0</v>
      </c>
      <c r="E86" s="38">
        <f>'[2]NEW GAA'!R87</f>
        <v>0</v>
      </c>
      <c r="F86" s="38">
        <f>'[2]NEW GAA'!V87</f>
        <v>0</v>
      </c>
      <c r="G86" s="38">
        <f>'[2]NEW GAA'!W87</f>
        <v>0</v>
      </c>
      <c r="H86" s="38">
        <f>'[2]NEW GAA'!Z87</f>
        <v>4531</v>
      </c>
      <c r="I86" s="39"/>
      <c r="J86" s="39">
        <f>'[2]NEW GAA'!AJ87</f>
        <v>468</v>
      </c>
      <c r="K86" s="38">
        <f t="shared" si="11"/>
        <v>4999</v>
      </c>
    </row>
    <row r="87" spans="1:11" ht="15" customHeight="1" x14ac:dyDescent="0.2">
      <c r="A87" s="133" t="s">
        <v>134</v>
      </c>
      <c r="B87" s="39">
        <f>'[2]NEW GAA'!H88</f>
        <v>0</v>
      </c>
      <c r="C87" s="39">
        <f>'[2]NEW GAA'!L88</f>
        <v>0</v>
      </c>
      <c r="D87" s="39">
        <f>'[2]NEW GAA'!O88</f>
        <v>0</v>
      </c>
      <c r="E87" s="38">
        <f>'[2]NEW GAA'!R88</f>
        <v>0</v>
      </c>
      <c r="F87" s="38">
        <f>'[2]NEW GAA'!V88</f>
        <v>0</v>
      </c>
      <c r="G87" s="38">
        <f>'[2]NEW GAA'!W88</f>
        <v>0</v>
      </c>
      <c r="H87" s="38">
        <f>'[2]NEW GAA'!Z88</f>
        <v>32084</v>
      </c>
      <c r="I87" s="39"/>
      <c r="J87" s="39">
        <f>'[2]NEW GAA'!AJ88</f>
        <v>4291</v>
      </c>
      <c r="K87" s="38">
        <f t="shared" si="11"/>
        <v>36375</v>
      </c>
    </row>
    <row r="88" spans="1:11" ht="15" customHeight="1" x14ac:dyDescent="0.2">
      <c r="A88" s="255" t="s">
        <v>369</v>
      </c>
      <c r="B88" s="39"/>
      <c r="C88" s="39"/>
      <c r="D88" s="39"/>
      <c r="E88" s="38">
        <f>'[2]NEW GAA'!R89</f>
        <v>197246</v>
      </c>
      <c r="F88" s="38"/>
      <c r="G88" s="38"/>
      <c r="H88" s="38">
        <f>'[2]NEW GAA'!Z89</f>
        <v>46521</v>
      </c>
      <c r="I88" s="39"/>
      <c r="J88" s="39"/>
      <c r="K88" s="38">
        <f t="shared" si="11"/>
        <v>243767</v>
      </c>
    </row>
    <row r="89" spans="1:11" ht="15" customHeight="1" x14ac:dyDescent="0.2">
      <c r="A89" s="255" t="s">
        <v>368</v>
      </c>
      <c r="B89" s="39"/>
      <c r="C89" s="39"/>
      <c r="D89" s="39"/>
      <c r="E89" s="38">
        <f>'[2]NEW GAA'!R90</f>
        <v>15000</v>
      </c>
      <c r="F89" s="38"/>
      <c r="G89" s="38"/>
      <c r="H89" s="38">
        <f>'[2]NEW GAA'!Z90</f>
        <v>12170</v>
      </c>
      <c r="I89" s="39"/>
      <c r="J89" s="39"/>
      <c r="K89" s="38">
        <f t="shared" si="11"/>
        <v>27170</v>
      </c>
    </row>
    <row r="90" spans="1:11" ht="15" customHeight="1" x14ac:dyDescent="0.2">
      <c r="A90" s="74" t="s">
        <v>268</v>
      </c>
      <c r="B90" s="39">
        <f>'[2]NEW GAA'!H91</f>
        <v>125115954</v>
      </c>
      <c r="C90" s="39">
        <f>'[2]NEW GAA'!L91</f>
        <v>0</v>
      </c>
      <c r="D90" s="39">
        <f>'[2]NEW GAA'!O91</f>
        <v>647138</v>
      </c>
      <c r="E90" s="38">
        <f>'[2]NEW GAA'!R91</f>
        <v>0</v>
      </c>
      <c r="F90" s="38">
        <f>'[2]NEW GAA'!V91</f>
        <v>0</v>
      </c>
      <c r="G90" s="38">
        <f>'[2]NEW GAA'!W91</f>
        <v>0</v>
      </c>
      <c r="H90" s="38">
        <f>'[2]NEW GAA'!Z91</f>
        <v>0</v>
      </c>
      <c r="I90" s="39">
        <f>'[2]NEW GAA'!AD91</f>
        <v>0</v>
      </c>
      <c r="J90" s="39">
        <f>'[2]NEW GAA'!AJ91</f>
        <v>200045</v>
      </c>
      <c r="K90" s="38">
        <f>SUM(B90:J90)</f>
        <v>125963137</v>
      </c>
    </row>
    <row r="91" spans="1:11" ht="15" customHeight="1" x14ac:dyDescent="0.2">
      <c r="A91" s="256" t="s">
        <v>285</v>
      </c>
      <c r="B91" s="39">
        <f>SUM(B92:B93)</f>
        <v>0</v>
      </c>
      <c r="C91" s="39">
        <f>SUM(C92:C93)</f>
        <v>23104788</v>
      </c>
      <c r="D91" s="39">
        <f t="shared" ref="D91:J91" si="12">SUM(D92:D93)</f>
        <v>0</v>
      </c>
      <c r="E91" s="38">
        <f t="shared" si="12"/>
        <v>0</v>
      </c>
      <c r="F91" s="38">
        <f t="shared" si="12"/>
        <v>0</v>
      </c>
      <c r="G91" s="38">
        <f t="shared" si="12"/>
        <v>0</v>
      </c>
      <c r="H91" s="38">
        <f t="shared" si="12"/>
        <v>0</v>
      </c>
      <c r="I91" s="38">
        <f t="shared" si="12"/>
        <v>0</v>
      </c>
      <c r="J91" s="39">
        <f t="shared" si="12"/>
        <v>58213</v>
      </c>
      <c r="K91" s="38">
        <f>SUM(K92:K93)</f>
        <v>23163001</v>
      </c>
    </row>
    <row r="92" spans="1:11" ht="15" hidden="1" customHeight="1" x14ac:dyDescent="0.2">
      <c r="A92" s="256" t="s">
        <v>270</v>
      </c>
      <c r="B92" s="39">
        <f>'[2]NEW GAA'!H93</f>
        <v>0</v>
      </c>
      <c r="C92" s="39">
        <f>'[2]NEW GAA'!L93</f>
        <v>23104788</v>
      </c>
      <c r="D92" s="39">
        <f>'[2]NEW GAA'!O93</f>
        <v>0</v>
      </c>
      <c r="E92" s="38">
        <f>'[2]NEW GAA'!R93</f>
        <v>0</v>
      </c>
      <c r="F92" s="38">
        <f>'[2]NEW GAA'!V93</f>
        <v>0</v>
      </c>
      <c r="G92" s="38">
        <f>'[2]NEW GAA'!W93</f>
        <v>0</v>
      </c>
      <c r="H92" s="38">
        <f>'[2]NEW GAA'!Z93</f>
        <v>0</v>
      </c>
      <c r="I92" s="39">
        <f>'[2]NEW GAA'!AD93</f>
        <v>0</v>
      </c>
      <c r="J92" s="39">
        <f>'[2]NEW GAA'!AJ93</f>
        <v>0</v>
      </c>
      <c r="K92" s="38">
        <f>SUM(B92:J92)</f>
        <v>23104788</v>
      </c>
    </row>
    <row r="93" spans="1:11" ht="15" hidden="1" customHeight="1" x14ac:dyDescent="0.2">
      <c r="A93" s="256" t="s">
        <v>271</v>
      </c>
      <c r="B93" s="39">
        <f>'[2]NEW GAA'!H94</f>
        <v>0</v>
      </c>
      <c r="C93" s="39">
        <f>'[2]NEW GAA'!L94</f>
        <v>0</v>
      </c>
      <c r="D93" s="39">
        <f>'[2]NEW GAA'!O94</f>
        <v>0</v>
      </c>
      <c r="E93" s="38">
        <f>'[2]NEW GAA'!R94</f>
        <v>0</v>
      </c>
      <c r="F93" s="38">
        <f>'[2]NEW GAA'!V94</f>
        <v>0</v>
      </c>
      <c r="G93" s="38">
        <f>'[2]NEW GAA'!W94</f>
        <v>0</v>
      </c>
      <c r="H93" s="38">
        <f>'[2]NEW GAA'!Z94</f>
        <v>0</v>
      </c>
      <c r="I93" s="39">
        <f>'[2]NEW GAA'!AD94</f>
        <v>0</v>
      </c>
      <c r="J93" s="39">
        <f>'[2]NEW GAA'!AJ94</f>
        <v>58213</v>
      </c>
      <c r="K93" s="38">
        <f>SUM(B93:J93)</f>
        <v>58213</v>
      </c>
    </row>
    <row r="94" spans="1:11" ht="15" customHeight="1" x14ac:dyDescent="0.2">
      <c r="A94" s="74" t="s">
        <v>272</v>
      </c>
      <c r="B94" s="39">
        <f>'[2]NEW GAA'!H95</f>
        <v>0</v>
      </c>
      <c r="C94" s="39">
        <f>'[2]NEW GAA'!L95</f>
        <v>1959245</v>
      </c>
      <c r="D94" s="39">
        <f>'[2]NEW GAA'!O95</f>
        <v>0</v>
      </c>
      <c r="E94" s="38">
        <f>'[2]NEW GAA'!R95</f>
        <v>0</v>
      </c>
      <c r="F94" s="38">
        <f>'[2]NEW GAA'!V95</f>
        <v>0</v>
      </c>
      <c r="G94" s="38">
        <f>'[2]NEW GAA'!W95</f>
        <v>0</v>
      </c>
      <c r="H94" s="38">
        <f>'[2]NEW GAA'!Z95</f>
        <v>3108</v>
      </c>
      <c r="I94" s="39"/>
      <c r="J94" s="39">
        <f>'[2]NEW GAA'!AJ95</f>
        <v>2698</v>
      </c>
      <c r="K94" s="38">
        <f>SUM(B94:J94)</f>
        <v>1965051</v>
      </c>
    </row>
    <row r="95" spans="1:11" ht="15" hidden="1" customHeight="1" x14ac:dyDescent="0.2">
      <c r="A95" s="254"/>
      <c r="B95" s="39"/>
      <c r="C95" s="39"/>
      <c r="D95" s="39"/>
      <c r="E95" s="38"/>
      <c r="F95" s="38"/>
      <c r="G95" s="38"/>
      <c r="H95" s="38"/>
      <c r="I95" s="39"/>
      <c r="J95" s="39"/>
      <c r="K95" s="38"/>
    </row>
    <row r="96" spans="1:11" ht="18.75" customHeight="1" thickBot="1" x14ac:dyDescent="0.25">
      <c r="A96" s="277" t="s">
        <v>45</v>
      </c>
      <c r="B96" s="261">
        <f t="shared" ref="B96:K96" si="13">SUM(B6:B12)+SUM(B15:B20)+SUM(B23:B25)+SUM(B28:B29)+SUM(B32:B48)+B91+B95+B90+B94</f>
        <v>125115954</v>
      </c>
      <c r="C96" s="261">
        <f t="shared" si="13"/>
        <v>25101753</v>
      </c>
      <c r="D96" s="261">
        <f t="shared" si="13"/>
        <v>14832337</v>
      </c>
      <c r="E96" s="261">
        <f t="shared" si="13"/>
        <v>1686125</v>
      </c>
      <c r="F96" s="261">
        <f t="shared" si="13"/>
        <v>0</v>
      </c>
      <c r="G96" s="261">
        <f t="shared" si="13"/>
        <v>0</v>
      </c>
      <c r="H96" s="261">
        <f t="shared" si="13"/>
        <v>82228523</v>
      </c>
      <c r="I96" s="261">
        <f t="shared" si="13"/>
        <v>0</v>
      </c>
      <c r="J96" s="261">
        <f t="shared" si="13"/>
        <v>94349717</v>
      </c>
      <c r="K96" s="261">
        <f t="shared" si="13"/>
        <v>343314409</v>
      </c>
    </row>
    <row r="97" ht="13.5" thickTop="1" x14ac:dyDescent="0.2"/>
  </sheetData>
  <printOptions gridLines="1"/>
  <pageMargins left="1.7" right="0.21" top="0.32" bottom="0.48" header="0.19" footer="0.2"/>
  <pageSetup paperSize="9" scale="80"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97"/>
  <sheetViews>
    <sheetView zoomScale="118" zoomScaleNormal="118" zoomScaleSheetLayoutView="80" workbookViewId="0">
      <pane xSplit="1" ySplit="5" topLeftCell="B84" activePane="bottomRight" state="frozen"/>
      <selection pane="topRight" activeCell="B1" sqref="B1"/>
      <selection pane="bottomLeft" activeCell="A7" sqref="A7"/>
      <selection pane="bottomRight" activeCell="F102" sqref="F102"/>
    </sheetView>
  </sheetViews>
  <sheetFormatPr defaultRowHeight="12.75" x14ac:dyDescent="0.2"/>
  <cols>
    <col min="1" max="1" width="17.140625" style="231" customWidth="1"/>
    <col min="2" max="2" width="9.85546875" style="231" customWidth="1"/>
    <col min="3" max="3" width="9" style="231" customWidth="1"/>
    <col min="4" max="4" width="9.85546875" style="231" customWidth="1"/>
    <col min="5" max="5" width="9.5703125" style="231" customWidth="1"/>
    <col min="6" max="6" width="9.85546875" style="231" customWidth="1"/>
    <col min="7" max="7" width="10" style="231" hidden="1" customWidth="1"/>
    <col min="8" max="8" width="8.28515625" style="231" customWidth="1"/>
    <col min="9" max="9" width="10.42578125" style="231" customWidth="1"/>
    <col min="10" max="10" width="10" style="231" customWidth="1"/>
    <col min="11" max="11" width="8.42578125" style="231" customWidth="1"/>
    <col min="12" max="12" width="10.5703125" style="231" customWidth="1"/>
    <col min="13" max="13" width="10.85546875" style="231" customWidth="1"/>
    <col min="14" max="14" width="8.85546875" style="231" hidden="1" customWidth="1"/>
    <col min="15" max="15" width="10.5703125" style="231" customWidth="1"/>
    <col min="16" max="16384" width="9.140625" style="5"/>
  </cols>
  <sheetData>
    <row r="1" spans="1:15" s="264" customFormat="1" ht="16.5" customHeight="1" x14ac:dyDescent="0.2">
      <c r="A1" s="241" t="str">
        <f>[2]SUM!A1</f>
        <v>CY 2016 ALLOTMENT RELEASES</v>
      </c>
      <c r="B1" s="241"/>
      <c r="C1" s="241"/>
      <c r="O1" s="265"/>
    </row>
    <row r="2" spans="1:15" s="264" customFormat="1" x14ac:dyDescent="0.2">
      <c r="A2" s="266" t="s">
        <v>287</v>
      </c>
      <c r="B2" s="266"/>
      <c r="C2" s="266"/>
    </row>
    <row r="3" spans="1:15" s="264" customFormat="1" ht="15" customHeight="1" x14ac:dyDescent="0.2">
      <c r="A3" s="241" t="str">
        <f>[2]SUM!A3</f>
        <v>JANUARY 1- DECEMBER 31, 2016</v>
      </c>
      <c r="B3" s="241"/>
      <c r="C3" s="241"/>
      <c r="E3" s="1"/>
      <c r="F3" s="1"/>
    </row>
    <row r="4" spans="1:15" s="264" customFormat="1" x14ac:dyDescent="0.2">
      <c r="A4" s="241" t="s">
        <v>1</v>
      </c>
      <c r="B4" s="241"/>
      <c r="C4" s="241"/>
      <c r="E4" s="1"/>
      <c r="F4" s="1"/>
    </row>
    <row r="5" spans="1:15" s="284" customFormat="1" ht="66" customHeight="1" x14ac:dyDescent="0.25">
      <c r="A5" s="283" t="s">
        <v>2</v>
      </c>
      <c r="B5" s="273" t="s">
        <v>288</v>
      </c>
      <c r="C5" s="273" t="s">
        <v>289</v>
      </c>
      <c r="D5" s="273" t="s">
        <v>290</v>
      </c>
      <c r="E5" s="273" t="s">
        <v>291</v>
      </c>
      <c r="F5" s="273" t="s">
        <v>292</v>
      </c>
      <c r="G5" s="273" t="s">
        <v>293</v>
      </c>
      <c r="H5" s="273" t="s">
        <v>294</v>
      </c>
      <c r="I5" s="283" t="s">
        <v>295</v>
      </c>
      <c r="J5" s="283" t="s">
        <v>296</v>
      </c>
      <c r="K5" s="273" t="s">
        <v>297</v>
      </c>
      <c r="L5" s="273" t="s">
        <v>298</v>
      </c>
      <c r="M5" s="279" t="s">
        <v>299</v>
      </c>
      <c r="N5" s="273" t="s">
        <v>300</v>
      </c>
      <c r="O5" s="273" t="s">
        <v>45</v>
      </c>
    </row>
    <row r="6" spans="1:15" ht="14.25" customHeight="1" x14ac:dyDescent="0.2">
      <c r="A6" s="246" t="s">
        <v>229</v>
      </c>
      <c r="B6" s="38">
        <f>[2]AUTO!F7</f>
        <v>369916</v>
      </c>
      <c r="C6" s="38">
        <f>[2]AUTO!K7</f>
        <v>0</v>
      </c>
      <c r="D6" s="38">
        <f>[2]AUTO!N7</f>
        <v>0</v>
      </c>
      <c r="E6" s="38">
        <f>[2]AUTO!S7</f>
        <v>0</v>
      </c>
      <c r="F6" s="38"/>
      <c r="G6" s="38">
        <f>[2]AUTO!AD7</f>
        <v>0</v>
      </c>
      <c r="H6" s="38">
        <f>[2]AUTO!AE7</f>
        <v>0</v>
      </c>
      <c r="I6" s="38">
        <f>[2]AUTO!AF7</f>
        <v>0</v>
      </c>
      <c r="J6" s="38">
        <f>[2]AUTO!AG7</f>
        <v>0</v>
      </c>
      <c r="K6" s="38">
        <f>[2]AUTO!AJ7</f>
        <v>0</v>
      </c>
      <c r="L6" s="38">
        <f>[2]AUTO!AM7</f>
        <v>0</v>
      </c>
      <c r="M6" s="38">
        <f>[2]AUTO!AQ7</f>
        <v>0</v>
      </c>
      <c r="N6" s="38">
        <f>[2]AUTO!AR7</f>
        <v>0</v>
      </c>
      <c r="O6" s="38">
        <f t="shared" ref="O6:O11" si="0">SUM(B6:N6)</f>
        <v>369916</v>
      </c>
    </row>
    <row r="7" spans="1:15" x14ac:dyDescent="0.2">
      <c r="A7" s="18" t="s">
        <v>230</v>
      </c>
      <c r="B7" s="38">
        <f>[2]AUTO!F8</f>
        <v>37041</v>
      </c>
      <c r="C7" s="38">
        <f>[2]AUTO!K8</f>
        <v>0</v>
      </c>
      <c r="D7" s="38">
        <f>[2]AUTO!N8</f>
        <v>0</v>
      </c>
      <c r="E7" s="38">
        <f>[2]AUTO!S8</f>
        <v>0</v>
      </c>
      <c r="F7" s="38"/>
      <c r="G7" s="38">
        <f>[2]AUTO!AD8</f>
        <v>0</v>
      </c>
      <c r="H7" s="38">
        <f>[2]AUTO!AE8</f>
        <v>379</v>
      </c>
      <c r="I7" s="38">
        <f>[2]AUTO!AF8</f>
        <v>0</v>
      </c>
      <c r="J7" s="38">
        <f>[2]AUTO!AG8</f>
        <v>0</v>
      </c>
      <c r="K7" s="38">
        <f>[2]AUTO!AJ8</f>
        <v>0</v>
      </c>
      <c r="L7" s="38">
        <f>[2]AUTO!AM8</f>
        <v>0</v>
      </c>
      <c r="M7" s="38">
        <f>[2]AUTO!AQ8</f>
        <v>0</v>
      </c>
      <c r="N7" s="38">
        <f>[2]AUTO!AR8</f>
        <v>0</v>
      </c>
      <c r="O7" s="38">
        <f t="shared" si="0"/>
        <v>37420</v>
      </c>
    </row>
    <row r="8" spans="1:15" x14ac:dyDescent="0.2">
      <c r="A8" s="18" t="s">
        <v>231</v>
      </c>
      <c r="B8" s="38">
        <f>[2]AUTO!F9</f>
        <v>4722</v>
      </c>
      <c r="C8" s="38">
        <f>[2]AUTO!K9</f>
        <v>0</v>
      </c>
      <c r="D8" s="38">
        <f>[2]AUTO!N9</f>
        <v>0</v>
      </c>
      <c r="E8" s="38">
        <f>[2]AUTO!S9</f>
        <v>0</v>
      </c>
      <c r="F8" s="38"/>
      <c r="G8" s="38">
        <f>[2]AUTO!AD9</f>
        <v>0</v>
      </c>
      <c r="H8" s="38">
        <f>[2]AUTO!AE9</f>
        <v>0</v>
      </c>
      <c r="I8" s="38">
        <f>[2]AUTO!AF9</f>
        <v>0</v>
      </c>
      <c r="J8" s="38">
        <f>[2]AUTO!AG9</f>
        <v>0</v>
      </c>
      <c r="K8" s="38">
        <f>[2]AUTO!AJ9</f>
        <v>0</v>
      </c>
      <c r="L8" s="38">
        <f>[2]AUTO!AM9</f>
        <v>0</v>
      </c>
      <c r="M8" s="38">
        <f>[2]AUTO!AQ9</f>
        <v>0</v>
      </c>
      <c r="N8" s="38">
        <f>[2]AUTO!AR9</f>
        <v>0</v>
      </c>
      <c r="O8" s="38">
        <f t="shared" si="0"/>
        <v>4722</v>
      </c>
    </row>
    <row r="9" spans="1:15" x14ac:dyDescent="0.2">
      <c r="A9" s="18" t="s">
        <v>232</v>
      </c>
      <c r="B9" s="38">
        <f>[2]AUTO!F10</f>
        <v>305857</v>
      </c>
      <c r="C9" s="38">
        <f>[2]AUTO!K10</f>
        <v>0</v>
      </c>
      <c r="D9" s="38">
        <f>[2]AUTO!N10</f>
        <v>0</v>
      </c>
      <c r="E9" s="38">
        <f>[2]AUTO!S10</f>
        <v>0</v>
      </c>
      <c r="F9" s="38"/>
      <c r="G9" s="38">
        <f>[2]AUTO!AD10</f>
        <v>0</v>
      </c>
      <c r="H9" s="38">
        <f>[2]AUTO!AE10</f>
        <v>0</v>
      </c>
      <c r="I9" s="38">
        <f>[2]AUTO!AF10</f>
        <v>0</v>
      </c>
      <c r="J9" s="38">
        <f>[2]AUTO!AG10</f>
        <v>0</v>
      </c>
      <c r="K9" s="38">
        <f>[2]AUTO!AJ10</f>
        <v>0</v>
      </c>
      <c r="L9" s="38">
        <f>[2]AUTO!AM10</f>
        <v>0</v>
      </c>
      <c r="M9" s="38">
        <f>[2]AUTO!AQ10</f>
        <v>0</v>
      </c>
      <c r="N9" s="38">
        <f>[2]AUTO!AR10</f>
        <v>0</v>
      </c>
      <c r="O9" s="38">
        <f t="shared" si="0"/>
        <v>305857</v>
      </c>
    </row>
    <row r="10" spans="1:15" x14ac:dyDescent="0.2">
      <c r="A10" s="18" t="s">
        <v>233</v>
      </c>
      <c r="B10" s="38">
        <f>[2]AUTO!F11</f>
        <v>328522</v>
      </c>
      <c r="C10" s="38">
        <f>[2]AUTO!K11</f>
        <v>52845</v>
      </c>
      <c r="D10" s="38">
        <f>[2]AUTO!N11</f>
        <v>0</v>
      </c>
      <c r="E10" s="38">
        <f>[2]AUTO!S11</f>
        <v>190431</v>
      </c>
      <c r="F10" s="38"/>
      <c r="G10" s="38">
        <f>[2]AUTO!AD11</f>
        <v>0</v>
      </c>
      <c r="H10" s="38">
        <f>[2]AUTO!AE11</f>
        <v>0</v>
      </c>
      <c r="I10" s="38">
        <f>[2]AUTO!AF11</f>
        <v>0</v>
      </c>
      <c r="J10" s="38">
        <f>[2]AUTO!AG11</f>
        <v>0</v>
      </c>
      <c r="K10" s="38">
        <f>[2]AUTO!AJ11</f>
        <v>0</v>
      </c>
      <c r="L10" s="38">
        <f>[2]AUTO!AM11</f>
        <v>0</v>
      </c>
      <c r="M10" s="38">
        <f>[2]AUTO!AQ11</f>
        <v>0</v>
      </c>
      <c r="N10" s="38">
        <f>[2]AUTO!AR11</f>
        <v>0</v>
      </c>
      <c r="O10" s="38">
        <f t="shared" si="0"/>
        <v>571798</v>
      </c>
    </row>
    <row r="11" spans="1:15" x14ac:dyDescent="0.2">
      <c r="A11" s="18" t="s">
        <v>234</v>
      </c>
      <c r="B11" s="38">
        <f>[2]AUTO!F12</f>
        <v>752180</v>
      </c>
      <c r="C11" s="38">
        <f>[2]AUTO!K12</f>
        <v>2908</v>
      </c>
      <c r="D11" s="38">
        <f>[2]AUTO!N12</f>
        <v>1053</v>
      </c>
      <c r="E11" s="38">
        <f>[2]AUTO!S12</f>
        <v>0</v>
      </c>
      <c r="F11" s="38"/>
      <c r="G11" s="38">
        <f>[2]AUTO!AD12</f>
        <v>0</v>
      </c>
      <c r="H11" s="38">
        <f>[2]AUTO!AE12</f>
        <v>0</v>
      </c>
      <c r="I11" s="38">
        <f>[2]AUTO!AF12</f>
        <v>0</v>
      </c>
      <c r="J11" s="38">
        <f>[2]AUTO!AG12</f>
        <v>0</v>
      </c>
      <c r="K11" s="38">
        <f>[2]AUTO!AJ12</f>
        <v>0</v>
      </c>
      <c r="L11" s="38">
        <f>[2]AUTO!AM12</f>
        <v>0</v>
      </c>
      <c r="M11" s="38">
        <f>[2]AUTO!AQ12</f>
        <v>0</v>
      </c>
      <c r="N11" s="38">
        <f>[2]AUTO!AR12</f>
        <v>0</v>
      </c>
      <c r="O11" s="38">
        <f t="shared" si="0"/>
        <v>756141</v>
      </c>
    </row>
    <row r="12" spans="1:15" x14ac:dyDescent="0.2">
      <c r="A12" s="74" t="s">
        <v>235</v>
      </c>
      <c r="B12" s="38">
        <f t="shared" ref="B12:N12" si="1">+B13+B14</f>
        <v>23775686</v>
      </c>
      <c r="C12" s="38">
        <f t="shared" si="1"/>
        <v>73588</v>
      </c>
      <c r="D12" s="38">
        <f t="shared" si="1"/>
        <v>57</v>
      </c>
      <c r="E12" s="38">
        <f t="shared" si="1"/>
        <v>744522</v>
      </c>
      <c r="F12" s="38"/>
      <c r="G12" s="38">
        <f t="shared" si="1"/>
        <v>0</v>
      </c>
      <c r="H12" s="38">
        <f t="shared" si="1"/>
        <v>0</v>
      </c>
      <c r="I12" s="38">
        <f t="shared" si="1"/>
        <v>0</v>
      </c>
      <c r="J12" s="38">
        <f t="shared" si="1"/>
        <v>0</v>
      </c>
      <c r="K12" s="38">
        <f t="shared" si="1"/>
        <v>0</v>
      </c>
      <c r="L12" s="38">
        <f t="shared" si="1"/>
        <v>0</v>
      </c>
      <c r="M12" s="38">
        <f t="shared" si="1"/>
        <v>0</v>
      </c>
      <c r="N12" s="38">
        <f t="shared" si="1"/>
        <v>0</v>
      </c>
      <c r="O12" s="38">
        <f>+O13+O14</f>
        <v>24593853</v>
      </c>
    </row>
    <row r="13" spans="1:15" hidden="1" x14ac:dyDescent="0.2">
      <c r="A13" s="74" t="s">
        <v>236</v>
      </c>
      <c r="B13" s="38">
        <f>[2]AUTO!F14</f>
        <v>42866</v>
      </c>
      <c r="C13" s="38">
        <f>[2]AUTO!K14</f>
        <v>73588</v>
      </c>
      <c r="D13" s="38">
        <f>[2]AUTO!N14</f>
        <v>57</v>
      </c>
      <c r="E13" s="38">
        <f>[2]AUTO!S14</f>
        <v>744522</v>
      </c>
      <c r="F13" s="38"/>
      <c r="G13" s="38">
        <f>[2]AUTO!AD14</f>
        <v>0</v>
      </c>
      <c r="H13" s="38">
        <f>[2]AUTO!AE14</f>
        <v>0</v>
      </c>
      <c r="I13" s="38">
        <f>[2]AUTO!AF14</f>
        <v>0</v>
      </c>
      <c r="J13" s="38">
        <f>[2]AUTO!AG14</f>
        <v>0</v>
      </c>
      <c r="K13" s="38">
        <f>[2]AUTO!AJ14</f>
        <v>0</v>
      </c>
      <c r="L13" s="38">
        <f>[2]AUTO!AM14</f>
        <v>0</v>
      </c>
      <c r="M13" s="38">
        <f>[2]AUTO!AQ14</f>
        <v>0</v>
      </c>
      <c r="N13" s="38">
        <f>[2]AUTO!AR14</f>
        <v>0</v>
      </c>
      <c r="O13" s="38">
        <f t="shared" ref="O13:O19" si="2">SUM(B13:N13)</f>
        <v>861033</v>
      </c>
    </row>
    <row r="14" spans="1:15" hidden="1" x14ac:dyDescent="0.2">
      <c r="A14" s="74" t="s">
        <v>237</v>
      </c>
      <c r="B14" s="38">
        <f>[2]AUTO!F15</f>
        <v>23732820</v>
      </c>
      <c r="C14" s="38">
        <f>[2]AUTO!K15</f>
        <v>0</v>
      </c>
      <c r="D14" s="38">
        <f>[2]AUTO!N15</f>
        <v>0</v>
      </c>
      <c r="E14" s="38">
        <f>[2]AUTO!S15</f>
        <v>0</v>
      </c>
      <c r="F14" s="38"/>
      <c r="G14" s="38">
        <f>[2]AUTO!AD15</f>
        <v>0</v>
      </c>
      <c r="H14" s="38">
        <f>[2]AUTO!AE15</f>
        <v>0</v>
      </c>
      <c r="I14" s="38">
        <f>[2]AUTO!AF15</f>
        <v>0</v>
      </c>
      <c r="J14" s="38">
        <f>[2]AUTO!AG15</f>
        <v>0</v>
      </c>
      <c r="K14" s="38">
        <f>[2]AUTO!AJ15</f>
        <v>0</v>
      </c>
      <c r="L14" s="38">
        <f>[2]AUTO!AM15</f>
        <v>0</v>
      </c>
      <c r="M14" s="38">
        <f>[2]AUTO!AQ15</f>
        <v>0</v>
      </c>
      <c r="N14" s="38">
        <f>[2]AUTO!AR15</f>
        <v>0</v>
      </c>
      <c r="O14" s="38">
        <f t="shared" si="2"/>
        <v>23732820</v>
      </c>
    </row>
    <row r="15" spans="1:15" x14ac:dyDescent="0.2">
      <c r="A15" s="74" t="s">
        <v>238</v>
      </c>
      <c r="B15" s="38">
        <f>[2]AUTO!F16</f>
        <v>2527601</v>
      </c>
      <c r="C15" s="38">
        <f>[2]AUTO!K16</f>
        <v>0</v>
      </c>
      <c r="D15" s="38">
        <f>[2]AUTO!N16</f>
        <v>0</v>
      </c>
      <c r="E15" s="38">
        <f>[2]AUTO!S16</f>
        <v>0</v>
      </c>
      <c r="F15" s="38"/>
      <c r="G15" s="38">
        <f>[2]AUTO!AD16</f>
        <v>0</v>
      </c>
      <c r="H15" s="38">
        <f>[2]AUTO!AE16</f>
        <v>0</v>
      </c>
      <c r="I15" s="38">
        <f>[2]AUTO!AF16</f>
        <v>0</v>
      </c>
      <c r="J15" s="38">
        <f>[2]AUTO!AG16</f>
        <v>0</v>
      </c>
      <c r="K15" s="38">
        <f>[2]AUTO!AJ16</f>
        <v>0</v>
      </c>
      <c r="L15" s="38">
        <f>[2]AUTO!AM16</f>
        <v>0</v>
      </c>
      <c r="M15" s="38">
        <f>[2]AUTO!AQ16</f>
        <v>0</v>
      </c>
      <c r="N15" s="38">
        <f>[2]AUTO!AR16</f>
        <v>0</v>
      </c>
      <c r="O15" s="38">
        <f t="shared" si="2"/>
        <v>2527601</v>
      </c>
    </row>
    <row r="16" spans="1:15" x14ac:dyDescent="0.2">
      <c r="A16" s="74" t="s">
        <v>239</v>
      </c>
      <c r="B16" s="38">
        <f>[2]AUTO!F17</f>
        <v>32234</v>
      </c>
      <c r="C16" s="38">
        <f>[2]AUTO!K17</f>
        <v>0</v>
      </c>
      <c r="D16" s="38">
        <f>[2]AUTO!N17</f>
        <v>7023</v>
      </c>
      <c r="E16" s="38">
        <f>[2]AUTO!S17</f>
        <v>1041966</v>
      </c>
      <c r="F16" s="38"/>
      <c r="G16" s="38">
        <f>[2]AUTO!AD17</f>
        <v>0</v>
      </c>
      <c r="H16" s="38">
        <f>[2]AUTO!AE17</f>
        <v>0</v>
      </c>
      <c r="I16" s="38">
        <f>[2]AUTO!AF17</f>
        <v>0</v>
      </c>
      <c r="J16" s="38">
        <f>[2]AUTO!AG17</f>
        <v>0</v>
      </c>
      <c r="K16" s="38">
        <f>[2]AUTO!AJ17</f>
        <v>0</v>
      </c>
      <c r="L16" s="38">
        <f>[2]AUTO!AM17</f>
        <v>0</v>
      </c>
      <c r="M16" s="38">
        <f>[2]AUTO!AQ17</f>
        <v>0</v>
      </c>
      <c r="N16" s="38">
        <f>[2]AUTO!AR17</f>
        <v>0</v>
      </c>
      <c r="O16" s="38">
        <f t="shared" si="2"/>
        <v>1081223</v>
      </c>
    </row>
    <row r="17" spans="1:15" x14ac:dyDescent="0.2">
      <c r="A17" s="74" t="s">
        <v>240</v>
      </c>
      <c r="B17" s="38">
        <f>[2]AUTO!F18</f>
        <v>610640</v>
      </c>
      <c r="C17" s="38">
        <f>[2]AUTO!K18</f>
        <v>140139</v>
      </c>
      <c r="D17" s="38">
        <f>[2]AUTO!N18</f>
        <v>0</v>
      </c>
      <c r="E17" s="38">
        <f>[2]AUTO!S18</f>
        <v>82089</v>
      </c>
      <c r="F17" s="38"/>
      <c r="G17" s="38">
        <f>[2]AUTO!AD18</f>
        <v>0</v>
      </c>
      <c r="H17" s="38">
        <f>[2]AUTO!AE18</f>
        <v>0</v>
      </c>
      <c r="I17" s="38">
        <f>[2]AUTO!AF18</f>
        <v>0</v>
      </c>
      <c r="J17" s="38">
        <f>[2]AUTO!AG18</f>
        <v>0</v>
      </c>
      <c r="K17" s="38">
        <f>[2]AUTO!AJ18</f>
        <v>0</v>
      </c>
      <c r="L17" s="38">
        <f>[2]AUTO!AM18</f>
        <v>0</v>
      </c>
      <c r="M17" s="38">
        <f>[2]AUTO!AQ18</f>
        <v>0</v>
      </c>
      <c r="N17" s="38">
        <f>[2]AUTO!AR18</f>
        <v>0</v>
      </c>
      <c r="O17" s="38">
        <f t="shared" si="2"/>
        <v>832868</v>
      </c>
    </row>
    <row r="18" spans="1:15" x14ac:dyDescent="0.2">
      <c r="A18" s="74" t="s">
        <v>241</v>
      </c>
      <c r="B18" s="38">
        <f>[2]AUTO!F19</f>
        <v>561617</v>
      </c>
      <c r="C18" s="38">
        <f>[2]AUTO!K19</f>
        <v>103156</v>
      </c>
      <c r="D18" s="38">
        <f>[2]AUTO!N19</f>
        <v>3595961</v>
      </c>
      <c r="E18" s="38">
        <f>[2]AUTO!S19</f>
        <v>755486</v>
      </c>
      <c r="F18" s="38"/>
      <c r="G18" s="38">
        <f>[2]AUTO!AD19</f>
        <v>0</v>
      </c>
      <c r="H18" s="38">
        <f>[2]AUTO!AE19</f>
        <v>0</v>
      </c>
      <c r="I18" s="38">
        <f>[2]AUTO!AF19</f>
        <v>0</v>
      </c>
      <c r="J18" s="38">
        <f>[2]AUTO!AG19</f>
        <v>0</v>
      </c>
      <c r="K18" s="38">
        <f>[2]AUTO!AJ19</f>
        <v>0</v>
      </c>
      <c r="L18" s="38">
        <f>[2]AUTO!AM19</f>
        <v>0</v>
      </c>
      <c r="M18" s="38">
        <f>[2]AUTO!AQ19</f>
        <v>0</v>
      </c>
      <c r="N18" s="38">
        <f>[2]AUTO!AR19</f>
        <v>0</v>
      </c>
      <c r="O18" s="38">
        <f t="shared" si="2"/>
        <v>5016220</v>
      </c>
    </row>
    <row r="19" spans="1:15" x14ac:dyDescent="0.2">
      <c r="A19" s="74" t="s">
        <v>242</v>
      </c>
      <c r="B19" s="38">
        <f>[2]AUTO!F20</f>
        <v>113013</v>
      </c>
      <c r="C19" s="38">
        <f>[2]AUTO!K20</f>
        <v>0</v>
      </c>
      <c r="D19" s="38">
        <f>[2]AUTO!N20</f>
        <v>0</v>
      </c>
      <c r="E19" s="38">
        <f>[2]AUTO!S20</f>
        <v>0</v>
      </c>
      <c r="F19" s="38"/>
      <c r="G19" s="38">
        <f>[2]AUTO!AD20</f>
        <v>0</v>
      </c>
      <c r="H19" s="38">
        <f>[2]AUTO!AE20</f>
        <v>0</v>
      </c>
      <c r="I19" s="38">
        <f>[2]AUTO!AF20</f>
        <v>0</v>
      </c>
      <c r="J19" s="38">
        <f>[2]AUTO!AG20</f>
        <v>0</v>
      </c>
      <c r="K19" s="38">
        <f>[2]AUTO!AJ20</f>
        <v>0</v>
      </c>
      <c r="L19" s="38">
        <f>[2]AUTO!AM20</f>
        <v>0</v>
      </c>
      <c r="M19" s="38">
        <f>[2]AUTO!AQ20</f>
        <v>0</v>
      </c>
      <c r="N19" s="38">
        <f>[2]AUTO!AR20</f>
        <v>0</v>
      </c>
      <c r="O19" s="38">
        <f t="shared" si="2"/>
        <v>113013</v>
      </c>
    </row>
    <row r="20" spans="1:15" ht="12.75" customHeight="1" x14ac:dyDescent="0.2">
      <c r="A20" s="74" t="s">
        <v>243</v>
      </c>
      <c r="B20" s="38">
        <f t="shared" ref="B20:N20" si="3">+B21+B22</f>
        <v>1616928</v>
      </c>
      <c r="C20" s="38">
        <f t="shared" si="3"/>
        <v>39238</v>
      </c>
      <c r="D20" s="38">
        <f t="shared" si="3"/>
        <v>77148</v>
      </c>
      <c r="E20" s="38">
        <f t="shared" si="3"/>
        <v>422932</v>
      </c>
      <c r="F20" s="38"/>
      <c r="G20" s="38">
        <f t="shared" si="3"/>
        <v>0</v>
      </c>
      <c r="H20" s="38">
        <f t="shared" si="3"/>
        <v>0</v>
      </c>
      <c r="I20" s="38">
        <f t="shared" si="3"/>
        <v>0</v>
      </c>
      <c r="J20" s="38">
        <f t="shared" si="3"/>
        <v>0</v>
      </c>
      <c r="K20" s="38">
        <f t="shared" si="3"/>
        <v>0</v>
      </c>
      <c r="L20" s="38">
        <f t="shared" si="3"/>
        <v>0</v>
      </c>
      <c r="M20" s="38">
        <f t="shared" si="3"/>
        <v>0</v>
      </c>
      <c r="N20" s="38">
        <f t="shared" si="3"/>
        <v>0</v>
      </c>
      <c r="O20" s="38">
        <f>+O21+O22</f>
        <v>2156246</v>
      </c>
    </row>
    <row r="21" spans="1:15" hidden="1" x14ac:dyDescent="0.2">
      <c r="A21" s="74" t="s">
        <v>236</v>
      </c>
      <c r="B21" s="38">
        <f>[2]AUTO!F22</f>
        <v>512930</v>
      </c>
      <c r="C21" s="38">
        <f>[2]AUTO!K22</f>
        <v>39140</v>
      </c>
      <c r="D21" s="38">
        <f>[2]AUTO!N22</f>
        <v>77148</v>
      </c>
      <c r="E21" s="38">
        <f>[2]AUTO!S22</f>
        <v>422932</v>
      </c>
      <c r="F21" s="38"/>
      <c r="G21" s="38">
        <f>[2]AUTO!AD22</f>
        <v>0</v>
      </c>
      <c r="H21" s="38">
        <f>[2]AUTO!AE22</f>
        <v>0</v>
      </c>
      <c r="I21" s="38">
        <f>[2]AUTO!AF22</f>
        <v>0</v>
      </c>
      <c r="J21" s="38">
        <f>[2]AUTO!AG22</f>
        <v>0</v>
      </c>
      <c r="K21" s="38">
        <f>[2]AUTO!AJ22</f>
        <v>0</v>
      </c>
      <c r="L21" s="38">
        <f>[2]AUTO!AM22</f>
        <v>0</v>
      </c>
      <c r="M21" s="38">
        <f>[2]AUTO!AQ22</f>
        <v>0</v>
      </c>
      <c r="N21" s="38">
        <f>[2]AUTO!AR22</f>
        <v>0</v>
      </c>
      <c r="O21" s="38">
        <f>SUM(B21:N21)</f>
        <v>1052150</v>
      </c>
    </row>
    <row r="22" spans="1:15" hidden="1" x14ac:dyDescent="0.2">
      <c r="A22" s="74" t="s">
        <v>237</v>
      </c>
      <c r="B22" s="38">
        <f>[2]AUTO!F23</f>
        <v>1103998</v>
      </c>
      <c r="C22" s="38">
        <f>[2]AUTO!K23</f>
        <v>98</v>
      </c>
      <c r="D22" s="38">
        <f>[2]AUTO!N23</f>
        <v>0</v>
      </c>
      <c r="E22" s="38">
        <f>[2]AUTO!S23</f>
        <v>0</v>
      </c>
      <c r="F22" s="38"/>
      <c r="G22" s="38">
        <f>[2]AUTO!AD23</f>
        <v>0</v>
      </c>
      <c r="H22" s="38">
        <f>[2]AUTO!AE23</f>
        <v>0</v>
      </c>
      <c r="I22" s="38">
        <f>[2]AUTO!AF23</f>
        <v>0</v>
      </c>
      <c r="J22" s="38">
        <f>[2]AUTO!AG23</f>
        <v>0</v>
      </c>
      <c r="K22" s="38">
        <f>[2]AUTO!AJ23</f>
        <v>0</v>
      </c>
      <c r="L22" s="38">
        <f>[2]AUTO!AM23</f>
        <v>0</v>
      </c>
      <c r="M22" s="38">
        <f>[2]AUTO!AQ23</f>
        <v>0</v>
      </c>
      <c r="N22" s="38">
        <f>[2]AUTO!AR23</f>
        <v>0</v>
      </c>
      <c r="O22" s="38">
        <f>SUM(B22:N22)</f>
        <v>1104096</v>
      </c>
    </row>
    <row r="23" spans="1:15" x14ac:dyDescent="0.2">
      <c r="A23" s="74" t="s">
        <v>244</v>
      </c>
      <c r="B23" s="38">
        <f>[2]AUTO!F24</f>
        <v>402398</v>
      </c>
      <c r="C23" s="38">
        <f>[2]AUTO!K24</f>
        <v>13870</v>
      </c>
      <c r="D23" s="38">
        <f>[2]AUTO!N24</f>
        <v>0</v>
      </c>
      <c r="E23" s="38">
        <f>[2]AUTO!S24</f>
        <v>1118815</v>
      </c>
      <c r="F23" s="38"/>
      <c r="G23" s="38">
        <f>[2]AUTO!AD24</f>
        <v>0</v>
      </c>
      <c r="H23" s="38">
        <f>[2]AUTO!AE24</f>
        <v>0</v>
      </c>
      <c r="I23" s="38">
        <f>[2]AUTO!AF24</f>
        <v>0</v>
      </c>
      <c r="J23" s="38">
        <f>[2]AUTO!AG24</f>
        <v>0</v>
      </c>
      <c r="K23" s="38">
        <f>[2]AUTO!AJ24</f>
        <v>0</v>
      </c>
      <c r="L23" s="38">
        <f>[2]AUTO!AM24</f>
        <v>0</v>
      </c>
      <c r="M23" s="38">
        <f>[2]AUTO!AQ24</f>
        <v>0</v>
      </c>
      <c r="N23" s="38">
        <f>[2]AUTO!AR24</f>
        <v>0</v>
      </c>
      <c r="O23" s="38">
        <f>SUM(B23:N23)</f>
        <v>1535083</v>
      </c>
    </row>
    <row r="24" spans="1:15" x14ac:dyDescent="0.2">
      <c r="A24" s="74" t="s">
        <v>245</v>
      </c>
      <c r="B24" s="38">
        <f>[2]AUTO!F25</f>
        <v>608477</v>
      </c>
      <c r="C24" s="38">
        <f>[2]AUTO!K25</f>
        <v>0</v>
      </c>
      <c r="D24" s="38">
        <f>[2]AUTO!N25</f>
        <v>0</v>
      </c>
      <c r="E24" s="38">
        <f>[2]AUTO!S25</f>
        <v>406389</v>
      </c>
      <c r="F24" s="38"/>
      <c r="G24" s="38">
        <f>[2]AUTO!AD25</f>
        <v>0</v>
      </c>
      <c r="H24" s="38">
        <f>[2]AUTO!AE25</f>
        <v>0</v>
      </c>
      <c r="I24" s="38">
        <f>[2]AUTO!AF25</f>
        <v>0</v>
      </c>
      <c r="J24" s="38">
        <f>[2]AUTO!AG25</f>
        <v>0</v>
      </c>
      <c r="K24" s="38">
        <f>[2]AUTO!AJ25</f>
        <v>8755</v>
      </c>
      <c r="L24" s="38">
        <f>[2]AUTO!AM25</f>
        <v>0</v>
      </c>
      <c r="M24" s="38">
        <f>[2]AUTO!AQ25</f>
        <v>0</v>
      </c>
      <c r="N24" s="38">
        <f>[2]AUTO!AR25</f>
        <v>0</v>
      </c>
      <c r="O24" s="38">
        <f>SUM(B24:N24)</f>
        <v>1023621</v>
      </c>
    </row>
    <row r="25" spans="1:15" x14ac:dyDescent="0.2">
      <c r="A25" s="74" t="s">
        <v>246</v>
      </c>
      <c r="B25" s="38">
        <f t="shared" ref="B25:N25" si="4">+B26+B27</f>
        <v>333452</v>
      </c>
      <c r="C25" s="38">
        <f t="shared" si="4"/>
        <v>0</v>
      </c>
      <c r="D25" s="38">
        <f t="shared" si="4"/>
        <v>11796</v>
      </c>
      <c r="E25" s="38">
        <f t="shared" si="4"/>
        <v>208711</v>
      </c>
      <c r="F25" s="38"/>
      <c r="G25" s="38">
        <f t="shared" si="4"/>
        <v>0</v>
      </c>
      <c r="H25" s="38">
        <f t="shared" si="4"/>
        <v>0</v>
      </c>
      <c r="I25" s="38">
        <f t="shared" si="4"/>
        <v>0</v>
      </c>
      <c r="J25" s="38">
        <f t="shared" si="4"/>
        <v>0</v>
      </c>
      <c r="K25" s="38">
        <f t="shared" si="4"/>
        <v>0</v>
      </c>
      <c r="L25" s="38">
        <f t="shared" si="4"/>
        <v>0</v>
      </c>
      <c r="M25" s="38">
        <f t="shared" si="4"/>
        <v>0</v>
      </c>
      <c r="N25" s="38">
        <f t="shared" si="4"/>
        <v>0</v>
      </c>
      <c r="O25" s="38">
        <f>+O26+O27</f>
        <v>553959</v>
      </c>
    </row>
    <row r="26" spans="1:15" hidden="1" x14ac:dyDescent="0.2">
      <c r="A26" s="74" t="s">
        <v>236</v>
      </c>
      <c r="B26" s="38">
        <f>[2]AUTO!F27</f>
        <v>208900</v>
      </c>
      <c r="C26" s="38">
        <f>[2]AUTO!K27</f>
        <v>0</v>
      </c>
      <c r="D26" s="38">
        <f>[2]AUTO!N27</f>
        <v>11796</v>
      </c>
      <c r="E26" s="38">
        <f>[2]AUTO!S27</f>
        <v>208711</v>
      </c>
      <c r="F26" s="38"/>
      <c r="G26" s="38">
        <f>[2]AUTO!AD27</f>
        <v>0</v>
      </c>
      <c r="H26" s="38">
        <f>[2]AUTO!AE27</f>
        <v>0</v>
      </c>
      <c r="I26" s="38">
        <f>[2]AUTO!AF27</f>
        <v>0</v>
      </c>
      <c r="J26" s="38">
        <f>[2]AUTO!AG27</f>
        <v>0</v>
      </c>
      <c r="K26" s="38">
        <f>[2]AUTO!AJ27</f>
        <v>0</v>
      </c>
      <c r="L26" s="38">
        <f>[2]AUTO!AM27</f>
        <v>0</v>
      </c>
      <c r="M26" s="38">
        <f>[2]AUTO!AQ27</f>
        <v>0</v>
      </c>
      <c r="N26" s="38">
        <f>[2]AUTO!AR27</f>
        <v>0</v>
      </c>
      <c r="O26" s="38">
        <f>SUM(B26:N26)</f>
        <v>429407</v>
      </c>
    </row>
    <row r="27" spans="1:15" hidden="1" x14ac:dyDescent="0.2">
      <c r="A27" s="74" t="s">
        <v>237</v>
      </c>
      <c r="B27" s="38">
        <f>[2]AUTO!F28</f>
        <v>124552</v>
      </c>
      <c r="C27" s="38">
        <f>[2]AUTO!K28</f>
        <v>0</v>
      </c>
      <c r="D27" s="38">
        <f>[2]AUTO!N28</f>
        <v>0</v>
      </c>
      <c r="E27" s="38">
        <f>[2]AUTO!S28</f>
        <v>0</v>
      </c>
      <c r="F27" s="38"/>
      <c r="G27" s="38">
        <f>[2]AUTO!AD28</f>
        <v>0</v>
      </c>
      <c r="H27" s="38">
        <f>[2]AUTO!AE28</f>
        <v>0</v>
      </c>
      <c r="I27" s="38">
        <f>[2]AUTO!AF28</f>
        <v>0</v>
      </c>
      <c r="J27" s="38">
        <f>[2]AUTO!AG28</f>
        <v>0</v>
      </c>
      <c r="K27" s="38">
        <f>[2]AUTO!AJ28</f>
        <v>0</v>
      </c>
      <c r="L27" s="38">
        <f>[2]AUTO!AM28</f>
        <v>0</v>
      </c>
      <c r="M27" s="38">
        <f>[2]AUTO!AQ28</f>
        <v>0</v>
      </c>
      <c r="N27" s="38">
        <f>[2]AUTO!AR28</f>
        <v>0</v>
      </c>
      <c r="O27" s="38">
        <f>SUM(B27:N27)</f>
        <v>124552</v>
      </c>
    </row>
    <row r="28" spans="1:15" x14ac:dyDescent="0.2">
      <c r="A28" s="74" t="s">
        <v>247</v>
      </c>
      <c r="B28" s="38">
        <f>[2]AUTO!F29</f>
        <v>230857</v>
      </c>
      <c r="C28" s="38">
        <f>[2]AUTO!K29</f>
        <v>0</v>
      </c>
      <c r="D28" s="38">
        <f>[2]AUTO!N29</f>
        <v>936905</v>
      </c>
      <c r="E28" s="38">
        <f>[2]AUTO!S29</f>
        <v>0</v>
      </c>
      <c r="F28" s="38"/>
      <c r="G28" s="38">
        <f>[2]AUTO!AD29</f>
        <v>0</v>
      </c>
      <c r="H28" s="38">
        <f>[2]AUTO!AE29</f>
        <v>0</v>
      </c>
      <c r="I28" s="38">
        <f>[2]AUTO!AF29</f>
        <v>0</v>
      </c>
      <c r="J28" s="38">
        <f>[2]AUTO!AG29</f>
        <v>0</v>
      </c>
      <c r="K28" s="38">
        <f>[2]AUTO!AJ29</f>
        <v>863410</v>
      </c>
      <c r="L28" s="38">
        <f>[2]AUTO!AM29</f>
        <v>814867</v>
      </c>
      <c r="M28" s="38">
        <f>[2]AUTO!AQ29</f>
        <v>0</v>
      </c>
      <c r="N28" s="38">
        <f>[2]AUTO!AR29</f>
        <v>0</v>
      </c>
      <c r="O28" s="38">
        <f>SUM(B28:N28)</f>
        <v>2846039</v>
      </c>
    </row>
    <row r="29" spans="1:15" x14ac:dyDescent="0.2">
      <c r="A29" s="74" t="s">
        <v>248</v>
      </c>
      <c r="B29" s="38">
        <f t="shared" ref="B29:N29" si="5">+B30+B31</f>
        <v>633440</v>
      </c>
      <c r="C29" s="38">
        <f t="shared" si="5"/>
        <v>0</v>
      </c>
      <c r="D29" s="38">
        <f t="shared" si="5"/>
        <v>64219</v>
      </c>
      <c r="E29" s="38">
        <f t="shared" si="5"/>
        <v>0</v>
      </c>
      <c r="F29" s="38">
        <f t="shared" si="5"/>
        <v>7301332</v>
      </c>
      <c r="G29" s="38">
        <f t="shared" si="5"/>
        <v>0</v>
      </c>
      <c r="H29" s="38">
        <f t="shared" si="5"/>
        <v>0</v>
      </c>
      <c r="I29" s="38">
        <f t="shared" si="5"/>
        <v>0</v>
      </c>
      <c r="J29" s="38">
        <f t="shared" si="5"/>
        <v>0</v>
      </c>
      <c r="K29" s="38">
        <f t="shared" si="5"/>
        <v>0</v>
      </c>
      <c r="L29" s="38">
        <f t="shared" si="5"/>
        <v>0</v>
      </c>
      <c r="M29" s="38">
        <f t="shared" si="5"/>
        <v>0</v>
      </c>
      <c r="N29" s="38">
        <f t="shared" si="5"/>
        <v>0</v>
      </c>
      <c r="O29" s="38">
        <f>+O30+O31</f>
        <v>7998991</v>
      </c>
    </row>
    <row r="30" spans="1:15" hidden="1" x14ac:dyDescent="0.2">
      <c r="A30" s="74" t="s">
        <v>236</v>
      </c>
      <c r="B30" s="38">
        <f>[2]AUTO!F31</f>
        <v>104419</v>
      </c>
      <c r="C30" s="38">
        <f>[2]AUTO!K31</f>
        <v>0</v>
      </c>
      <c r="D30" s="38">
        <f>[2]AUTO!N31</f>
        <v>64219</v>
      </c>
      <c r="E30" s="38">
        <f>[2]AUTO!S31</f>
        <v>0</v>
      </c>
      <c r="F30" s="38">
        <f>[2]AUTO!W31</f>
        <v>7301332</v>
      </c>
      <c r="G30" s="38">
        <f>[2]AUTO!AD31</f>
        <v>0</v>
      </c>
      <c r="H30" s="38">
        <f>[2]AUTO!AE31</f>
        <v>0</v>
      </c>
      <c r="I30" s="38">
        <f>[2]AUTO!AF31</f>
        <v>0</v>
      </c>
      <c r="J30" s="38">
        <f>[2]AUTO!AG31</f>
        <v>0</v>
      </c>
      <c r="K30" s="38">
        <f>[2]AUTO!AJ31</f>
        <v>0</v>
      </c>
      <c r="L30" s="38">
        <f>[2]AUTO!AM31</f>
        <v>0</v>
      </c>
      <c r="M30" s="38">
        <f>[2]AUTO!AQ31</f>
        <v>0</v>
      </c>
      <c r="N30" s="38">
        <f>[2]AUTO!AR31</f>
        <v>0</v>
      </c>
      <c r="O30" s="38">
        <f t="shared" ref="O30:O46" si="6">SUM(B30:N30)</f>
        <v>7469970</v>
      </c>
    </row>
    <row r="31" spans="1:15" hidden="1" x14ac:dyDescent="0.2">
      <c r="A31" s="74" t="s">
        <v>237</v>
      </c>
      <c r="B31" s="38">
        <f>[2]AUTO!F32</f>
        <v>529021</v>
      </c>
      <c r="C31" s="38">
        <f>[2]AUTO!K32</f>
        <v>0</v>
      </c>
      <c r="D31" s="38">
        <f>[2]AUTO!N32</f>
        <v>0</v>
      </c>
      <c r="E31" s="38">
        <f>[2]AUTO!S32</f>
        <v>0</v>
      </c>
      <c r="F31" s="38">
        <f>[2]AUTO!W32</f>
        <v>0</v>
      </c>
      <c r="G31" s="38">
        <f>[2]AUTO!AD32</f>
        <v>0</v>
      </c>
      <c r="H31" s="38">
        <f>[2]AUTO!AE32</f>
        <v>0</v>
      </c>
      <c r="I31" s="38">
        <f>[2]AUTO!AF32</f>
        <v>0</v>
      </c>
      <c r="J31" s="38">
        <f>[2]AUTO!AG32</f>
        <v>0</v>
      </c>
      <c r="K31" s="38">
        <f>[2]AUTO!AJ32</f>
        <v>0</v>
      </c>
      <c r="L31" s="38">
        <f>[2]AUTO!AM32</f>
        <v>0</v>
      </c>
      <c r="M31" s="38">
        <f>[2]AUTO!AQ32</f>
        <v>0</v>
      </c>
      <c r="N31" s="38">
        <f>[2]AUTO!AR32</f>
        <v>0</v>
      </c>
      <c r="O31" s="38">
        <f t="shared" si="6"/>
        <v>529021</v>
      </c>
    </row>
    <row r="32" spans="1:15" x14ac:dyDescent="0.2">
      <c r="A32" s="74" t="s">
        <v>249</v>
      </c>
      <c r="B32" s="38">
        <f>[2]AUTO!F33</f>
        <v>212198</v>
      </c>
      <c r="C32" s="38">
        <f>[2]AUTO!K33</f>
        <v>262103</v>
      </c>
      <c r="D32" s="38">
        <f>[2]AUTO!N33</f>
        <v>51795</v>
      </c>
      <c r="E32" s="38">
        <f>[2]AUTO!S33</f>
        <v>0</v>
      </c>
      <c r="F32" s="38"/>
      <c r="G32" s="38">
        <f>[2]AUTO!AD33</f>
        <v>0</v>
      </c>
      <c r="H32" s="38">
        <f>[2]AUTO!AE33</f>
        <v>0</v>
      </c>
      <c r="I32" s="38">
        <f>[2]AUTO!AF33</f>
        <v>0</v>
      </c>
      <c r="J32" s="38">
        <f>[2]AUTO!AG33</f>
        <v>0</v>
      </c>
      <c r="K32" s="38">
        <f>[2]AUTO!AJ33</f>
        <v>0</v>
      </c>
      <c r="L32" s="38">
        <f>[2]AUTO!AM33</f>
        <v>0</v>
      </c>
      <c r="M32" s="38">
        <f>[2]AUTO!AQ33</f>
        <v>0</v>
      </c>
      <c r="N32" s="38">
        <f>[2]AUTO!AR33</f>
        <v>0</v>
      </c>
      <c r="O32" s="38">
        <f t="shared" si="6"/>
        <v>526096</v>
      </c>
    </row>
    <row r="33" spans="1:15" x14ac:dyDescent="0.2">
      <c r="A33" s="74" t="s">
        <v>250</v>
      </c>
      <c r="B33" s="38">
        <f>[2]AUTO!F34</f>
        <v>103933</v>
      </c>
      <c r="C33" s="38">
        <f>[2]AUTO!K34</f>
        <v>204404</v>
      </c>
      <c r="D33" s="38">
        <f>[2]AUTO!N34</f>
        <v>106572</v>
      </c>
      <c r="E33" s="38">
        <f>[2]AUTO!S34</f>
        <v>0</v>
      </c>
      <c r="F33" s="38"/>
      <c r="G33" s="38">
        <f>[2]AUTO!AD34</f>
        <v>0</v>
      </c>
      <c r="H33" s="38">
        <f>[2]AUTO!AE34</f>
        <v>0</v>
      </c>
      <c r="I33" s="38">
        <f>[2]AUTO!AF34</f>
        <v>0</v>
      </c>
      <c r="J33" s="38">
        <f>[2]AUTO!AG34</f>
        <v>0</v>
      </c>
      <c r="K33" s="38">
        <f>[2]AUTO!AJ34</f>
        <v>20516</v>
      </c>
      <c r="L33" s="38">
        <f>[2]AUTO!AM34</f>
        <v>0</v>
      </c>
      <c r="M33" s="38">
        <f>[2]AUTO!AQ34</f>
        <v>0</v>
      </c>
      <c r="N33" s="38">
        <f>[2]AUTO!AR34</f>
        <v>0</v>
      </c>
      <c r="O33" s="38">
        <f t="shared" si="6"/>
        <v>435425</v>
      </c>
    </row>
    <row r="34" spans="1:15" x14ac:dyDescent="0.2">
      <c r="A34" s="74" t="s">
        <v>251</v>
      </c>
      <c r="B34" s="38">
        <f>[2]AUTO!F35</f>
        <v>28486</v>
      </c>
      <c r="C34" s="38">
        <f>[2]AUTO!K35</f>
        <v>0</v>
      </c>
      <c r="D34" s="38">
        <f>[2]AUTO!N35</f>
        <v>0</v>
      </c>
      <c r="E34" s="38">
        <f>[2]AUTO!S35</f>
        <v>2250</v>
      </c>
      <c r="F34" s="38"/>
      <c r="G34" s="38">
        <f>[2]AUTO!AD35</f>
        <v>0</v>
      </c>
      <c r="H34" s="38">
        <f>[2]AUTO!AE35</f>
        <v>0</v>
      </c>
      <c r="I34" s="38">
        <f>[2]AUTO!AF35</f>
        <v>0</v>
      </c>
      <c r="J34" s="38">
        <f>[2]AUTO!AG35</f>
        <v>0</v>
      </c>
      <c r="K34" s="38">
        <f>[2]AUTO!AJ35</f>
        <v>0</v>
      </c>
      <c r="L34" s="38">
        <f>[2]AUTO!AM35</f>
        <v>0</v>
      </c>
      <c r="M34" s="38">
        <f>[2]AUTO!AQ35</f>
        <v>0</v>
      </c>
      <c r="N34" s="38">
        <f>[2]AUTO!AR35</f>
        <v>0</v>
      </c>
      <c r="O34" s="38">
        <f t="shared" si="6"/>
        <v>30736</v>
      </c>
    </row>
    <row r="35" spans="1:15" x14ac:dyDescent="0.2">
      <c r="A35" s="74" t="s">
        <v>252</v>
      </c>
      <c r="B35" s="38">
        <f>[2]AUTO!F36</f>
        <v>118031</v>
      </c>
      <c r="C35" s="38">
        <f>[2]AUTO!K36</f>
        <v>0</v>
      </c>
      <c r="D35" s="38">
        <f>[2]AUTO!N36</f>
        <v>242</v>
      </c>
      <c r="E35" s="38">
        <f>[2]AUTO!S36</f>
        <v>21321</v>
      </c>
      <c r="F35" s="38"/>
      <c r="G35" s="38">
        <f>[2]AUTO!AD36</f>
        <v>0</v>
      </c>
      <c r="H35" s="38">
        <f>[2]AUTO!AE36</f>
        <v>0</v>
      </c>
      <c r="I35" s="38">
        <f>[2]AUTO!AF36</f>
        <v>0</v>
      </c>
      <c r="J35" s="38">
        <f>[2]AUTO!AG36</f>
        <v>0</v>
      </c>
      <c r="K35" s="38">
        <f>[2]AUTO!AJ36</f>
        <v>0</v>
      </c>
      <c r="L35" s="38">
        <f>[2]AUTO!AM36</f>
        <v>0</v>
      </c>
      <c r="M35" s="38">
        <f>[2]AUTO!AQ36</f>
        <v>0</v>
      </c>
      <c r="N35" s="38">
        <f>[2]AUTO!AR36</f>
        <v>0</v>
      </c>
      <c r="O35" s="38">
        <f t="shared" si="6"/>
        <v>139594</v>
      </c>
    </row>
    <row r="36" spans="1:15" x14ac:dyDescent="0.2">
      <c r="A36" s="74" t="s">
        <v>253</v>
      </c>
      <c r="B36" s="38">
        <f>[2]AUTO!F37</f>
        <v>148993</v>
      </c>
      <c r="C36" s="38">
        <f>[2]AUTO!K37</f>
        <v>116141</v>
      </c>
      <c r="D36" s="38">
        <f>[2]AUTO!N37</f>
        <v>2392982</v>
      </c>
      <c r="E36" s="38">
        <f>[2]AUTO!S37</f>
        <v>698707</v>
      </c>
      <c r="F36" s="38">
        <f>[2]AUTO!W37</f>
        <v>0</v>
      </c>
      <c r="G36" s="38">
        <f>[2]AUTO!AD37</f>
        <v>0</v>
      </c>
      <c r="H36" s="38">
        <f>[2]AUTO!AE37</f>
        <v>0</v>
      </c>
      <c r="I36" s="38">
        <f>[2]AUTO!AF37</f>
        <v>0</v>
      </c>
      <c r="J36" s="38">
        <f>[2]AUTO!AG37</f>
        <v>0</v>
      </c>
      <c r="K36" s="38">
        <f>[2]AUTO!AJ37</f>
        <v>0</v>
      </c>
      <c r="L36" s="38">
        <f>[2]AUTO!AM37</f>
        <v>0</v>
      </c>
      <c r="M36" s="38">
        <f>[2]AUTO!AQ37</f>
        <v>0</v>
      </c>
      <c r="N36" s="38">
        <f>[2]AUTO!AR37</f>
        <v>0</v>
      </c>
      <c r="O36" s="38">
        <f t="shared" si="6"/>
        <v>3356823</v>
      </c>
    </row>
    <row r="37" spans="1:15" x14ac:dyDescent="0.2">
      <c r="A37" s="74" t="s">
        <v>254</v>
      </c>
      <c r="B37" s="38">
        <f>[2]AUTO!F38</f>
        <v>150546</v>
      </c>
      <c r="C37" s="38">
        <f>[2]AUTO!K38</f>
        <v>37079</v>
      </c>
      <c r="D37" s="38">
        <f>[2]AUTO!N38</f>
        <v>0</v>
      </c>
      <c r="E37" s="38">
        <f>[2]AUTO!S38</f>
        <v>5700</v>
      </c>
      <c r="F37" s="38"/>
      <c r="G37" s="38">
        <f>[2]AUTO!AD38</f>
        <v>0</v>
      </c>
      <c r="H37" s="38">
        <f>[2]AUTO!AE38</f>
        <v>0</v>
      </c>
      <c r="I37" s="38">
        <f>[2]AUTO!AF38</f>
        <v>0</v>
      </c>
      <c r="J37" s="38">
        <f>[2]AUTO!AG38</f>
        <v>0</v>
      </c>
      <c r="K37" s="38">
        <f>[2]AUTO!AJ38</f>
        <v>0</v>
      </c>
      <c r="L37" s="38">
        <f>[2]AUTO!AM38</f>
        <v>0</v>
      </c>
      <c r="M37" s="38">
        <f>[2]AUTO!AQ38</f>
        <v>0</v>
      </c>
      <c r="N37" s="38">
        <f>[2]AUTO!AR38</f>
        <v>0</v>
      </c>
      <c r="O37" s="38">
        <f t="shared" si="6"/>
        <v>193325</v>
      </c>
    </row>
    <row r="38" spans="1:15" x14ac:dyDescent="0.2">
      <c r="A38" s="74" t="s">
        <v>255</v>
      </c>
      <c r="B38" s="38">
        <f>[2]AUTO!F39</f>
        <v>48116</v>
      </c>
      <c r="C38" s="38">
        <f>[2]AUTO!K39</f>
        <v>0</v>
      </c>
      <c r="D38" s="38">
        <f>[2]AUTO!N39</f>
        <v>0</v>
      </c>
      <c r="E38" s="38">
        <f>[2]AUTO!S39</f>
        <v>0</v>
      </c>
      <c r="F38" s="38"/>
      <c r="G38" s="38">
        <f>[2]AUTO!AD39</f>
        <v>0</v>
      </c>
      <c r="H38" s="38">
        <f>[2]AUTO!AE39</f>
        <v>0</v>
      </c>
      <c r="I38" s="38">
        <f>[2]AUTO!AF39</f>
        <v>0</v>
      </c>
      <c r="J38" s="38">
        <f>[2]AUTO!AG39</f>
        <v>0</v>
      </c>
      <c r="K38" s="38">
        <f>[2]AUTO!AJ39</f>
        <v>0</v>
      </c>
      <c r="L38" s="38">
        <f>[2]AUTO!AM39</f>
        <v>0</v>
      </c>
      <c r="M38" s="38">
        <f>[2]AUTO!AQ39</f>
        <v>0</v>
      </c>
      <c r="N38" s="38">
        <f>[2]AUTO!AR39</f>
        <v>0</v>
      </c>
      <c r="O38" s="38">
        <f t="shared" si="6"/>
        <v>48116</v>
      </c>
    </row>
    <row r="39" spans="1:15" x14ac:dyDescent="0.2">
      <c r="A39" s="74" t="s">
        <v>256</v>
      </c>
      <c r="B39" s="38">
        <f>[2]AUTO!F40</f>
        <v>220261</v>
      </c>
      <c r="C39" s="38">
        <f>[2]AUTO!K40</f>
        <v>0</v>
      </c>
      <c r="D39" s="38">
        <f>[2]AUTO!N40</f>
        <v>0</v>
      </c>
      <c r="E39" s="38">
        <f>[2]AUTO!S40</f>
        <v>0</v>
      </c>
      <c r="F39" s="38"/>
      <c r="G39" s="38">
        <f>[2]AUTO!AD40</f>
        <v>0</v>
      </c>
      <c r="H39" s="38">
        <f>[2]AUTO!AE40</f>
        <v>0</v>
      </c>
      <c r="I39" s="38">
        <f>[2]AUTO!AF40</f>
        <v>0</v>
      </c>
      <c r="J39" s="38">
        <f>[2]AUTO!AG40</f>
        <v>0</v>
      </c>
      <c r="K39" s="38">
        <f>[2]AUTO!AJ40</f>
        <v>0</v>
      </c>
      <c r="L39" s="38">
        <f>[2]AUTO!AM40</f>
        <v>0</v>
      </c>
      <c r="M39" s="38">
        <f>[2]AUTO!AQ40</f>
        <v>0</v>
      </c>
      <c r="N39" s="38">
        <f>[2]AUTO!AR40</f>
        <v>0</v>
      </c>
      <c r="O39" s="38">
        <f t="shared" si="6"/>
        <v>220261</v>
      </c>
    </row>
    <row r="40" spans="1:15" hidden="1" x14ac:dyDescent="0.2">
      <c r="A40" s="74" t="s">
        <v>257</v>
      </c>
      <c r="B40" s="38">
        <f>[2]AUTO!F41</f>
        <v>0</v>
      </c>
      <c r="C40" s="38">
        <f>[2]AUTO!K41</f>
        <v>0</v>
      </c>
      <c r="D40" s="38">
        <f>[2]AUTO!N41</f>
        <v>0</v>
      </c>
      <c r="E40" s="38">
        <f>[2]AUTO!S41</f>
        <v>0</v>
      </c>
      <c r="F40" s="38"/>
      <c r="G40" s="38">
        <f>[2]AUTO!AD41</f>
        <v>0</v>
      </c>
      <c r="H40" s="38">
        <f>[2]AUTO!AE41</f>
        <v>0</v>
      </c>
      <c r="I40" s="38">
        <f>[2]AUTO!AF41</f>
        <v>0</v>
      </c>
      <c r="J40" s="38">
        <f>[2]AUTO!AG41</f>
        <v>0</v>
      </c>
      <c r="K40" s="38">
        <f>[2]AUTO!AJ41</f>
        <v>0</v>
      </c>
      <c r="L40" s="38">
        <f>[2]AUTO!AM41</f>
        <v>0</v>
      </c>
      <c r="M40" s="38">
        <f>[2]AUTO!AQ41</f>
        <v>0</v>
      </c>
      <c r="N40" s="38">
        <f>[2]AUTO!AR41</f>
        <v>0</v>
      </c>
      <c r="O40" s="38">
        <f t="shared" si="6"/>
        <v>0</v>
      </c>
    </row>
    <row r="41" spans="1:15" x14ac:dyDescent="0.2">
      <c r="A41" s="74" t="s">
        <v>258</v>
      </c>
      <c r="B41" s="38">
        <f>[2]AUTO!F42</f>
        <v>863436</v>
      </c>
      <c r="C41" s="38">
        <f>[2]AUTO!K42</f>
        <v>0</v>
      </c>
      <c r="D41" s="38">
        <f>[2]AUTO!N42</f>
        <v>0</v>
      </c>
      <c r="E41" s="38">
        <f>[2]AUTO!S42</f>
        <v>0</v>
      </c>
      <c r="F41" s="38"/>
      <c r="G41" s="38">
        <f>[2]AUTO!AD42</f>
        <v>0</v>
      </c>
      <c r="H41" s="38">
        <f>[2]AUTO!AE42</f>
        <v>0</v>
      </c>
      <c r="I41" s="38">
        <f>[2]AUTO!AF42</f>
        <v>0</v>
      </c>
      <c r="J41" s="38">
        <f>[2]AUTO!AG42</f>
        <v>0</v>
      </c>
      <c r="K41" s="38">
        <f>[2]AUTO!AJ42</f>
        <v>0</v>
      </c>
      <c r="L41" s="38">
        <f>[2]AUTO!AM42</f>
        <v>0</v>
      </c>
      <c r="M41" s="38">
        <f>[2]AUTO!AQ42</f>
        <v>0</v>
      </c>
      <c r="N41" s="38">
        <f>[2]AUTO!AR42</f>
        <v>0</v>
      </c>
      <c r="O41" s="38">
        <f t="shared" si="6"/>
        <v>863436</v>
      </c>
    </row>
    <row r="42" spans="1:15" x14ac:dyDescent="0.2">
      <c r="A42" s="74" t="s">
        <v>259</v>
      </c>
      <c r="B42" s="38">
        <f>[2]AUTO!F43</f>
        <v>68884</v>
      </c>
      <c r="C42" s="38">
        <f>[2]AUTO!K43</f>
        <v>0</v>
      </c>
      <c r="D42" s="38">
        <f>[2]AUTO!N43</f>
        <v>0</v>
      </c>
      <c r="E42" s="38">
        <f>[2]AUTO!S43</f>
        <v>0</v>
      </c>
      <c r="F42" s="38"/>
      <c r="G42" s="38">
        <f>[2]AUTO!AD43</f>
        <v>0</v>
      </c>
      <c r="H42" s="38">
        <f>[2]AUTO!AE43</f>
        <v>0</v>
      </c>
      <c r="I42" s="38">
        <f>[2]AUTO!AF43</f>
        <v>0</v>
      </c>
      <c r="J42" s="38">
        <f>[2]AUTO!AG43</f>
        <v>0</v>
      </c>
      <c r="K42" s="38">
        <f>[2]AUTO!AJ43</f>
        <v>0</v>
      </c>
      <c r="L42" s="38">
        <f>[2]AUTO!AM43</f>
        <v>0</v>
      </c>
      <c r="M42" s="38">
        <f>[2]AUTO!AQ43</f>
        <v>0</v>
      </c>
      <c r="N42" s="38">
        <f>[2]AUTO!AR43</f>
        <v>0</v>
      </c>
      <c r="O42" s="38">
        <f t="shared" si="6"/>
        <v>68884</v>
      </c>
    </row>
    <row r="43" spans="1:15" x14ac:dyDescent="0.2">
      <c r="A43" s="74" t="s">
        <v>260</v>
      </c>
      <c r="B43" s="38">
        <f>[2]AUTO!F44</f>
        <v>447827</v>
      </c>
      <c r="C43" s="38">
        <f>[2]AUTO!K44</f>
        <v>5528</v>
      </c>
      <c r="D43" s="38">
        <f>[2]AUTO!N44</f>
        <v>0</v>
      </c>
      <c r="E43" s="38">
        <f>[2]AUTO!S44</f>
        <v>0</v>
      </c>
      <c r="F43" s="38"/>
      <c r="G43" s="38">
        <f>[2]AUTO!AD44</f>
        <v>0</v>
      </c>
      <c r="H43" s="38">
        <f>[2]AUTO!AE44</f>
        <v>0</v>
      </c>
      <c r="I43" s="38">
        <f>[2]AUTO!AF44</f>
        <v>0</v>
      </c>
      <c r="J43" s="38">
        <f>[2]AUTO!AG44</f>
        <v>0</v>
      </c>
      <c r="K43" s="38">
        <f>[2]AUTO!AJ44</f>
        <v>0</v>
      </c>
      <c r="L43" s="38">
        <f>[2]AUTO!AM44</f>
        <v>0</v>
      </c>
      <c r="M43" s="38">
        <f>[2]AUTO!AQ44</f>
        <v>0</v>
      </c>
      <c r="N43" s="38">
        <f>[2]AUTO!AR44</f>
        <v>0</v>
      </c>
      <c r="O43" s="38">
        <f t="shared" si="6"/>
        <v>453355</v>
      </c>
    </row>
    <row r="44" spans="1:15" x14ac:dyDescent="0.2">
      <c r="A44" s="74" t="s">
        <v>261</v>
      </c>
      <c r="B44" s="38">
        <f>[2]AUTO!F45</f>
        <v>159733</v>
      </c>
      <c r="C44" s="38">
        <f>[2]AUTO!K45</f>
        <v>0</v>
      </c>
      <c r="D44" s="38">
        <f>[2]AUTO!N45</f>
        <v>0</v>
      </c>
      <c r="E44" s="38">
        <f>[2]AUTO!S45</f>
        <v>0</v>
      </c>
      <c r="F44" s="38"/>
      <c r="G44" s="38">
        <f>[2]AUTO!AD45</f>
        <v>0</v>
      </c>
      <c r="H44" s="38">
        <f>[2]AUTO!AE45</f>
        <v>0</v>
      </c>
      <c r="I44" s="38">
        <f>[2]AUTO!AF45</f>
        <v>0</v>
      </c>
      <c r="J44" s="38">
        <f>[2]AUTO!AG45</f>
        <v>0</v>
      </c>
      <c r="K44" s="38">
        <f>[2]AUTO!AJ45</f>
        <v>0</v>
      </c>
      <c r="L44" s="38">
        <f>[2]AUTO!AM45</f>
        <v>0</v>
      </c>
      <c r="M44" s="38">
        <f>[2]AUTO!AQ45</f>
        <v>0</v>
      </c>
      <c r="N44" s="38">
        <f>[2]AUTO!AR45</f>
        <v>0</v>
      </c>
      <c r="O44" s="38">
        <f t="shared" si="6"/>
        <v>159733</v>
      </c>
    </row>
    <row r="45" spans="1:15" x14ac:dyDescent="0.2">
      <c r="A45" s="74" t="s">
        <v>262</v>
      </c>
      <c r="B45" s="38">
        <f>[2]AUTO!F46</f>
        <v>69100</v>
      </c>
      <c r="C45" s="38">
        <f>[2]AUTO!K46</f>
        <v>0</v>
      </c>
      <c r="D45" s="38">
        <f>[2]AUTO!N46</f>
        <v>0</v>
      </c>
      <c r="E45" s="38">
        <f>[2]AUTO!S46</f>
        <v>0</v>
      </c>
      <c r="F45" s="38"/>
      <c r="G45" s="38">
        <f>[2]AUTO!AD46</f>
        <v>0</v>
      </c>
      <c r="H45" s="38">
        <f>[2]AUTO!AE46</f>
        <v>0</v>
      </c>
      <c r="I45" s="38">
        <f>[2]AUTO!AF46</f>
        <v>0</v>
      </c>
      <c r="J45" s="38">
        <f>[2]AUTO!AG46</f>
        <v>0</v>
      </c>
      <c r="K45" s="38">
        <f>[2]AUTO!AJ46</f>
        <v>0</v>
      </c>
      <c r="L45" s="38">
        <f>[2]AUTO!AM46</f>
        <v>0</v>
      </c>
      <c r="M45" s="38">
        <f>[2]AUTO!AQ46</f>
        <v>0</v>
      </c>
      <c r="N45" s="38">
        <f>[2]AUTO!AR46</f>
        <v>0</v>
      </c>
      <c r="O45" s="38">
        <f t="shared" si="6"/>
        <v>69100</v>
      </c>
    </row>
    <row r="46" spans="1:15" x14ac:dyDescent="0.2">
      <c r="A46" s="74" t="s">
        <v>263</v>
      </c>
      <c r="B46" s="38">
        <f>[2]AUTO!F47</f>
        <v>22925</v>
      </c>
      <c r="C46" s="38">
        <f>[2]AUTO!K47</f>
        <v>0</v>
      </c>
      <c r="D46" s="38">
        <f>[2]AUTO!N47</f>
        <v>0</v>
      </c>
      <c r="E46" s="38">
        <f>[2]AUTO!S47</f>
        <v>0</v>
      </c>
      <c r="F46" s="38"/>
      <c r="G46" s="38">
        <f>[2]AUTO!AD47</f>
        <v>0</v>
      </c>
      <c r="H46" s="38">
        <f>[2]AUTO!AE47</f>
        <v>0</v>
      </c>
      <c r="I46" s="38">
        <f>[2]AUTO!AF47</f>
        <v>0</v>
      </c>
      <c r="J46" s="38">
        <f>[2]AUTO!AG47</f>
        <v>0</v>
      </c>
      <c r="K46" s="38">
        <f>[2]AUTO!AJ47</f>
        <v>0</v>
      </c>
      <c r="L46" s="38">
        <f>[2]AUTO!AM47</f>
        <v>0</v>
      </c>
      <c r="M46" s="38">
        <f>[2]AUTO!AQ47</f>
        <v>0</v>
      </c>
      <c r="N46" s="38">
        <f>[2]AUTO!AR47</f>
        <v>0</v>
      </c>
      <c r="O46" s="38">
        <f t="shared" si="6"/>
        <v>22925</v>
      </c>
    </row>
    <row r="47" spans="1:15" hidden="1" x14ac:dyDescent="0.2">
      <c r="A47" s="74"/>
      <c r="B47" s="38"/>
      <c r="C47" s="38"/>
      <c r="D47" s="38"/>
      <c r="E47" s="38"/>
      <c r="F47" s="38"/>
      <c r="G47" s="38"/>
      <c r="H47" s="38"/>
      <c r="I47" s="38"/>
      <c r="J47" s="38"/>
      <c r="K47" s="38"/>
      <c r="L47" s="38"/>
      <c r="M47" s="38"/>
      <c r="N47" s="38"/>
      <c r="O47" s="38"/>
    </row>
    <row r="48" spans="1:15" x14ac:dyDescent="0.2">
      <c r="A48" s="74" t="s">
        <v>264</v>
      </c>
      <c r="B48" s="46">
        <f>SUM(B49:B52)+SUM(B55:B67)+SUM(B72:B89)</f>
        <v>362897</v>
      </c>
      <c r="C48" s="46">
        <f t="shared" ref="C48:O48" si="7">SUM(C49:C52)+SUM(C55:C67)+SUM(C72:C89)</f>
        <v>90257</v>
      </c>
      <c r="D48" s="46">
        <f t="shared" si="7"/>
        <v>23672</v>
      </c>
      <c r="E48" s="46">
        <f t="shared" si="7"/>
        <v>3803818</v>
      </c>
      <c r="F48" s="46">
        <f t="shared" si="7"/>
        <v>0</v>
      </c>
      <c r="G48" s="46">
        <f t="shared" si="7"/>
        <v>0</v>
      </c>
      <c r="H48" s="46">
        <f t="shared" si="7"/>
        <v>0</v>
      </c>
      <c r="I48" s="46">
        <f t="shared" si="7"/>
        <v>0</v>
      </c>
      <c r="J48" s="46">
        <f t="shared" si="7"/>
        <v>0</v>
      </c>
      <c r="K48" s="46">
        <f t="shared" si="7"/>
        <v>0</v>
      </c>
      <c r="L48" s="46">
        <f t="shared" si="7"/>
        <v>0</v>
      </c>
      <c r="M48" s="46">
        <f t="shared" si="7"/>
        <v>0</v>
      </c>
      <c r="N48" s="46">
        <f t="shared" si="7"/>
        <v>0</v>
      </c>
      <c r="O48" s="46">
        <f t="shared" si="7"/>
        <v>4280644</v>
      </c>
    </row>
    <row r="49" spans="1:15" hidden="1" x14ac:dyDescent="0.2">
      <c r="A49" s="74" t="s">
        <v>96</v>
      </c>
      <c r="B49" s="38">
        <f>[2]AUTO!F50</f>
        <v>0</v>
      </c>
      <c r="C49" s="38">
        <f>[2]AUTO!K50</f>
        <v>0</v>
      </c>
      <c r="D49" s="38">
        <f>[2]AUTO!N50</f>
        <v>0</v>
      </c>
      <c r="E49" s="38">
        <f>[2]AUTO!S50</f>
        <v>0</v>
      </c>
      <c r="F49" s="38"/>
      <c r="G49" s="38">
        <f>[2]AUTO!AD50</f>
        <v>0</v>
      </c>
      <c r="H49" s="38">
        <f>[2]AUTO!AE50</f>
        <v>0</v>
      </c>
      <c r="I49" s="38">
        <f>[2]AUTO!AF50</f>
        <v>0</v>
      </c>
      <c r="J49" s="38">
        <f>[2]AUTO!AG50</f>
        <v>0</v>
      </c>
      <c r="K49" s="38">
        <f>[2]AUTO!AJ50</f>
        <v>0</v>
      </c>
      <c r="L49" s="38">
        <f>[2]AUTO!AM50</f>
        <v>0</v>
      </c>
      <c r="M49" s="38">
        <f>[2]AUTO!AQ50</f>
        <v>0</v>
      </c>
      <c r="N49" s="38">
        <f>[2]AUTO!AR50</f>
        <v>0</v>
      </c>
      <c r="O49" s="38">
        <f>SUM(B49:N49)</f>
        <v>0</v>
      </c>
    </row>
    <row r="50" spans="1:15" x14ac:dyDescent="0.2">
      <c r="A50" s="74" t="s">
        <v>97</v>
      </c>
      <c r="B50" s="38">
        <f>[2]AUTO!F51</f>
        <v>1822</v>
      </c>
      <c r="C50" s="38">
        <f>[2]AUTO!K51</f>
        <v>0</v>
      </c>
      <c r="D50" s="38">
        <f>[2]AUTO!N51</f>
        <v>0</v>
      </c>
      <c r="E50" s="38">
        <f>[2]AUTO!S51</f>
        <v>0</v>
      </c>
      <c r="F50" s="38"/>
      <c r="G50" s="38">
        <f>[2]AUTO!AD51</f>
        <v>0</v>
      </c>
      <c r="H50" s="38">
        <f>[2]AUTO!AE51</f>
        <v>0</v>
      </c>
      <c r="I50" s="38">
        <f>[2]AUTO!AF51</f>
        <v>0</v>
      </c>
      <c r="J50" s="38">
        <f>[2]AUTO!AG51</f>
        <v>0</v>
      </c>
      <c r="K50" s="38">
        <f>[2]AUTO!AJ51</f>
        <v>0</v>
      </c>
      <c r="L50" s="38">
        <f>[2]AUTO!AM51</f>
        <v>0</v>
      </c>
      <c r="M50" s="38">
        <f>[2]AUTO!AQ51</f>
        <v>0</v>
      </c>
      <c r="N50" s="38">
        <f>[2]AUTO!AR51</f>
        <v>0</v>
      </c>
      <c r="O50" s="38">
        <f>SUM(B50:N50)</f>
        <v>1822</v>
      </c>
    </row>
    <row r="51" spans="1:15" x14ac:dyDescent="0.2">
      <c r="A51" s="74" t="s">
        <v>98</v>
      </c>
      <c r="B51" s="38">
        <f>[2]AUTO!F52</f>
        <v>2792</v>
      </c>
      <c r="C51" s="38">
        <f>[2]AUTO!K52</f>
        <v>0</v>
      </c>
      <c r="D51" s="38">
        <f>[2]AUTO!N52</f>
        <v>0</v>
      </c>
      <c r="E51" s="38">
        <f>[2]AUTO!S52</f>
        <v>96</v>
      </c>
      <c r="F51" s="38"/>
      <c r="G51" s="38">
        <f>[2]AUTO!AD52</f>
        <v>0</v>
      </c>
      <c r="H51" s="38">
        <f>[2]AUTO!AE52</f>
        <v>0</v>
      </c>
      <c r="I51" s="38">
        <f>[2]AUTO!AF52</f>
        <v>0</v>
      </c>
      <c r="J51" s="38">
        <f>[2]AUTO!AG52</f>
        <v>0</v>
      </c>
      <c r="K51" s="38">
        <f>[2]AUTO!AJ52</f>
        <v>0</v>
      </c>
      <c r="L51" s="38">
        <f>[2]AUTO!AM52</f>
        <v>0</v>
      </c>
      <c r="M51" s="38">
        <f>[2]AUTO!AQ52</f>
        <v>0</v>
      </c>
      <c r="N51" s="38">
        <f>[2]AUTO!AR52</f>
        <v>0</v>
      </c>
      <c r="O51" s="38">
        <f>SUM(B51:N51)</f>
        <v>2888</v>
      </c>
    </row>
    <row r="52" spans="1:15" ht="14.25" customHeight="1" x14ac:dyDescent="0.2">
      <c r="A52" s="74" t="s">
        <v>99</v>
      </c>
      <c r="B52" s="38">
        <f t="shared" ref="B52:M52" si="8">+B53+B54</f>
        <v>26892</v>
      </c>
      <c r="C52" s="38">
        <f t="shared" si="8"/>
        <v>0</v>
      </c>
      <c r="D52" s="38">
        <f t="shared" si="8"/>
        <v>0</v>
      </c>
      <c r="E52" s="38">
        <f t="shared" si="8"/>
        <v>2145796</v>
      </c>
      <c r="F52" s="38"/>
      <c r="G52" s="38">
        <f t="shared" si="8"/>
        <v>0</v>
      </c>
      <c r="H52" s="38">
        <f t="shared" si="8"/>
        <v>0</v>
      </c>
      <c r="I52" s="38">
        <f t="shared" si="8"/>
        <v>0</v>
      </c>
      <c r="J52" s="38">
        <f t="shared" si="8"/>
        <v>0</v>
      </c>
      <c r="K52" s="38">
        <f t="shared" si="8"/>
        <v>0</v>
      </c>
      <c r="L52" s="38">
        <f t="shared" si="8"/>
        <v>0</v>
      </c>
      <c r="M52" s="38">
        <f t="shared" si="8"/>
        <v>0</v>
      </c>
      <c r="N52" s="38">
        <f>+N53+N54</f>
        <v>0</v>
      </c>
      <c r="O52" s="38">
        <f>+O53+O54</f>
        <v>2172688</v>
      </c>
    </row>
    <row r="53" spans="1:15" ht="15" hidden="1" customHeight="1" x14ac:dyDescent="0.2">
      <c r="A53" s="74" t="s">
        <v>265</v>
      </c>
      <c r="B53" s="38">
        <f>[2]AUTO!F54</f>
        <v>9332</v>
      </c>
      <c r="C53" s="38">
        <f>[2]AUTO!K54</f>
        <v>0</v>
      </c>
      <c r="D53" s="38">
        <f>[2]AUTO!N54</f>
        <v>0</v>
      </c>
      <c r="E53" s="38">
        <f>[2]AUTO!S54</f>
        <v>2145796</v>
      </c>
      <c r="F53" s="38"/>
      <c r="G53" s="38">
        <f>[2]AUTO!AD54</f>
        <v>0</v>
      </c>
      <c r="H53" s="38">
        <f>[2]AUTO!AE54</f>
        <v>0</v>
      </c>
      <c r="I53" s="38">
        <f>[2]AUTO!AF54</f>
        <v>0</v>
      </c>
      <c r="J53" s="38">
        <f>[2]AUTO!AG54</f>
        <v>0</v>
      </c>
      <c r="K53" s="38">
        <f>[2]AUTO!AJ54</f>
        <v>0</v>
      </c>
      <c r="L53" s="38">
        <f>[2]AUTO!AM54</f>
        <v>0</v>
      </c>
      <c r="M53" s="38">
        <f>[2]AUTO!AQ54</f>
        <v>0</v>
      </c>
      <c r="N53" s="38">
        <f>[2]AUTO!AR54</f>
        <v>0</v>
      </c>
      <c r="O53" s="38">
        <f>SUM(B53:N53)</f>
        <v>2155128</v>
      </c>
    </row>
    <row r="54" spans="1:15" ht="13.5" hidden="1" customHeight="1" x14ac:dyDescent="0.2">
      <c r="A54" s="74" t="s">
        <v>266</v>
      </c>
      <c r="B54" s="38">
        <f>[2]AUTO!F55</f>
        <v>17560</v>
      </c>
      <c r="C54" s="38">
        <f>[2]AUTO!K55</f>
        <v>0</v>
      </c>
      <c r="D54" s="38">
        <f>[2]AUTO!N55</f>
        <v>0</v>
      </c>
      <c r="E54" s="38">
        <f>[2]AUTO!S55</f>
        <v>0</v>
      </c>
      <c r="F54" s="38"/>
      <c r="G54" s="38">
        <f>[2]AUTO!AD55</f>
        <v>0</v>
      </c>
      <c r="H54" s="38">
        <f>[2]AUTO!AE55</f>
        <v>0</v>
      </c>
      <c r="I54" s="38">
        <f>[2]AUTO!AF55</f>
        <v>0</v>
      </c>
      <c r="J54" s="38">
        <f>[2]AUTO!AG55</f>
        <v>0</v>
      </c>
      <c r="K54" s="38">
        <f>[2]AUTO!AJ55</f>
        <v>0</v>
      </c>
      <c r="L54" s="38">
        <f>[2]AUTO!AM55</f>
        <v>0</v>
      </c>
      <c r="M54" s="38">
        <f>[2]AUTO!AQ55</f>
        <v>0</v>
      </c>
      <c r="N54" s="38">
        <f>[2]AUTO!AR55</f>
        <v>0</v>
      </c>
      <c r="O54" s="38">
        <f>SUM(B54:N54)</f>
        <v>17560</v>
      </c>
    </row>
    <row r="55" spans="1:15" x14ac:dyDescent="0.2">
      <c r="A55" s="74" t="s">
        <v>102</v>
      </c>
      <c r="B55" s="38">
        <f>[2]AUTO!F56</f>
        <v>2838</v>
      </c>
      <c r="C55" s="38">
        <f>[2]AUTO!K56</f>
        <v>0</v>
      </c>
      <c r="D55" s="38">
        <f>[2]AUTO!N56</f>
        <v>0</v>
      </c>
      <c r="E55" s="38">
        <f>[2]AUTO!S56</f>
        <v>0</v>
      </c>
      <c r="F55" s="38"/>
      <c r="G55" s="38">
        <f>[2]AUTO!AD56</f>
        <v>0</v>
      </c>
      <c r="H55" s="38">
        <f>[2]AUTO!AE56</f>
        <v>0</v>
      </c>
      <c r="I55" s="38">
        <f>[2]AUTO!AF56</f>
        <v>0</v>
      </c>
      <c r="J55" s="38">
        <f>[2]AUTO!AG56</f>
        <v>0</v>
      </c>
      <c r="K55" s="38">
        <f>[2]AUTO!AJ56</f>
        <v>0</v>
      </c>
      <c r="L55" s="38">
        <f>[2]AUTO!AM56</f>
        <v>0</v>
      </c>
      <c r="M55" s="38">
        <f>[2]AUTO!AQ56</f>
        <v>0</v>
      </c>
      <c r="N55" s="38">
        <f>[2]AUTO!AR56</f>
        <v>0</v>
      </c>
      <c r="O55" s="38">
        <f>SUM(B55:N55)</f>
        <v>2838</v>
      </c>
    </row>
    <row r="56" spans="1:15" x14ac:dyDescent="0.2">
      <c r="A56" s="74" t="s">
        <v>103</v>
      </c>
      <c r="B56" s="38">
        <f>[2]AUTO!F57</f>
        <v>4087</v>
      </c>
      <c r="C56" s="38">
        <f>[2]AUTO!K57</f>
        <v>0</v>
      </c>
      <c r="D56" s="38">
        <f>[2]AUTO!N57</f>
        <v>0</v>
      </c>
      <c r="E56" s="38">
        <f>[2]AUTO!S57</f>
        <v>77000</v>
      </c>
      <c r="F56" s="38"/>
      <c r="G56" s="38">
        <f>[2]AUTO!AD57</f>
        <v>0</v>
      </c>
      <c r="H56" s="38">
        <f>[2]AUTO!AE57</f>
        <v>0</v>
      </c>
      <c r="I56" s="38">
        <f>[2]AUTO!AF57</f>
        <v>0</v>
      </c>
      <c r="J56" s="38">
        <f>[2]AUTO!AG57</f>
        <v>0</v>
      </c>
      <c r="K56" s="38">
        <f>[2]AUTO!AJ57</f>
        <v>0</v>
      </c>
      <c r="L56" s="38">
        <f>[2]AUTO!AM57</f>
        <v>0</v>
      </c>
      <c r="M56" s="38">
        <f>[2]AUTO!AQ57</f>
        <v>0</v>
      </c>
      <c r="N56" s="38">
        <f>[2]AUTO!AR57</f>
        <v>0</v>
      </c>
      <c r="O56" s="38">
        <f>SUM(B56:N56)</f>
        <v>81087</v>
      </c>
    </row>
    <row r="57" spans="1:15" x14ac:dyDescent="0.2">
      <c r="A57" s="74" t="s">
        <v>104</v>
      </c>
      <c r="B57" s="38">
        <f>[2]AUTO!F58</f>
        <v>12949</v>
      </c>
      <c r="C57" s="38">
        <f>[2]AUTO!K58</f>
        <v>0</v>
      </c>
      <c r="D57" s="38">
        <f>[2]AUTO!N58</f>
        <v>0</v>
      </c>
      <c r="E57" s="38">
        <f>[2]AUTO!S58</f>
        <v>0</v>
      </c>
      <c r="F57" s="38"/>
      <c r="G57" s="38">
        <f>[2]AUTO!AD58</f>
        <v>0</v>
      </c>
      <c r="H57" s="38">
        <f>[2]AUTO!AE58</f>
        <v>0</v>
      </c>
      <c r="I57" s="38">
        <f>[2]AUTO!AF58</f>
        <v>0</v>
      </c>
      <c r="J57" s="38">
        <f>[2]AUTO!AG58</f>
        <v>0</v>
      </c>
      <c r="K57" s="38">
        <f>[2]AUTO!AJ58</f>
        <v>0</v>
      </c>
      <c r="L57" s="38">
        <f>[2]AUTO!AM58</f>
        <v>0</v>
      </c>
      <c r="M57" s="38">
        <f>[2]AUTO!AQ58</f>
        <v>0</v>
      </c>
      <c r="N57" s="38">
        <f>[2]AUTO!AR58</f>
        <v>0</v>
      </c>
      <c r="O57" s="38">
        <f>SUM(B57:N57)</f>
        <v>12949</v>
      </c>
    </row>
    <row r="58" spans="1:15" x14ac:dyDescent="0.2">
      <c r="A58" s="74" t="s">
        <v>105</v>
      </c>
      <c r="B58" s="38">
        <f>[2]AUTO!F59</f>
        <v>972</v>
      </c>
      <c r="C58" s="38">
        <f>[2]AUTO!K59</f>
        <v>0</v>
      </c>
      <c r="D58" s="38">
        <f>[2]AUTO!N59</f>
        <v>0</v>
      </c>
      <c r="E58" s="38">
        <f>[2]AUTO!S59</f>
        <v>115031</v>
      </c>
      <c r="F58" s="38"/>
      <c r="G58" s="38">
        <f>[2]AUTO!AD59</f>
        <v>0</v>
      </c>
      <c r="H58" s="38">
        <f>[2]AUTO!AE59</f>
        <v>0</v>
      </c>
      <c r="I58" s="38">
        <f>[2]AUTO!AF59</f>
        <v>0</v>
      </c>
      <c r="J58" s="38">
        <f>[2]AUTO!AG59</f>
        <v>0</v>
      </c>
      <c r="K58" s="38">
        <f>[2]AUTO!AJ59</f>
        <v>0</v>
      </c>
      <c r="L58" s="38">
        <f>[2]AUTO!AM59</f>
        <v>0</v>
      </c>
      <c r="M58" s="38">
        <f>[2]AUTO!AQ59</f>
        <v>0</v>
      </c>
      <c r="N58" s="38">
        <f>[2]AUTO!AR59</f>
        <v>0</v>
      </c>
      <c r="O58" s="38">
        <f t="shared" ref="O58:O66" si="9">SUM(B58:N58)</f>
        <v>116003</v>
      </c>
    </row>
    <row r="59" spans="1:15" x14ac:dyDescent="0.2">
      <c r="A59" s="74" t="s">
        <v>106</v>
      </c>
      <c r="B59" s="38">
        <f>[2]AUTO!F60</f>
        <v>3771</v>
      </c>
      <c r="C59" s="38">
        <f>[2]AUTO!K60</f>
        <v>0</v>
      </c>
      <c r="D59" s="38">
        <f>[2]AUTO!N60</f>
        <v>0</v>
      </c>
      <c r="E59" s="38">
        <f>[2]AUTO!S60</f>
        <v>0</v>
      </c>
      <c r="F59" s="38"/>
      <c r="G59" s="38">
        <f>[2]AUTO!AD60</f>
        <v>0</v>
      </c>
      <c r="H59" s="38">
        <f>[2]AUTO!AE60</f>
        <v>0</v>
      </c>
      <c r="I59" s="38">
        <f>[2]AUTO!AF60</f>
        <v>0</v>
      </c>
      <c r="J59" s="38">
        <f>[2]AUTO!AG60</f>
        <v>0</v>
      </c>
      <c r="K59" s="38">
        <f>[2]AUTO!AJ60</f>
        <v>0</v>
      </c>
      <c r="L59" s="38">
        <f>[2]AUTO!AM60</f>
        <v>0</v>
      </c>
      <c r="M59" s="38">
        <f>[2]AUTO!AQ60</f>
        <v>0</v>
      </c>
      <c r="N59" s="38">
        <f>[2]AUTO!AR60</f>
        <v>0</v>
      </c>
      <c r="O59" s="38">
        <f t="shared" si="9"/>
        <v>3771</v>
      </c>
    </row>
    <row r="60" spans="1:15" x14ac:dyDescent="0.2">
      <c r="A60" s="74" t="s">
        <v>107</v>
      </c>
      <c r="B60" s="38">
        <f>[2]AUTO!F61</f>
        <v>5466</v>
      </c>
      <c r="C60" s="38">
        <f>[2]AUTO!K61</f>
        <v>0</v>
      </c>
      <c r="D60" s="38">
        <f>[2]AUTO!N61</f>
        <v>0</v>
      </c>
      <c r="E60" s="38">
        <f>[2]AUTO!S61</f>
        <v>11581</v>
      </c>
      <c r="F60" s="38"/>
      <c r="G60" s="38">
        <f>[2]AUTO!AD61</f>
        <v>0</v>
      </c>
      <c r="H60" s="38">
        <f>[2]AUTO!AE61</f>
        <v>0</v>
      </c>
      <c r="I60" s="38">
        <f>[2]AUTO!AF61</f>
        <v>0</v>
      </c>
      <c r="J60" s="38">
        <f>[2]AUTO!AG61</f>
        <v>0</v>
      </c>
      <c r="K60" s="38">
        <f>[2]AUTO!AJ61</f>
        <v>0</v>
      </c>
      <c r="L60" s="38">
        <f>[2]AUTO!AM61</f>
        <v>0</v>
      </c>
      <c r="M60" s="38">
        <f>[2]AUTO!AQ61</f>
        <v>0</v>
      </c>
      <c r="N60" s="38">
        <f>[2]AUTO!AR61</f>
        <v>0</v>
      </c>
      <c r="O60" s="38">
        <f t="shared" si="9"/>
        <v>17047</v>
      </c>
    </row>
    <row r="61" spans="1:15" x14ac:dyDescent="0.2">
      <c r="A61" s="74" t="s">
        <v>108</v>
      </c>
      <c r="B61" s="38">
        <f>[2]AUTO!F62</f>
        <v>4955</v>
      </c>
      <c r="C61" s="38">
        <f>[2]AUTO!K62</f>
        <v>0</v>
      </c>
      <c r="D61" s="38">
        <f>[2]AUTO!N62</f>
        <v>0</v>
      </c>
      <c r="E61" s="38">
        <f>[2]AUTO!S62</f>
        <v>0</v>
      </c>
      <c r="F61" s="38"/>
      <c r="G61" s="38">
        <f>[2]AUTO!AD62</f>
        <v>0</v>
      </c>
      <c r="H61" s="38">
        <f>[2]AUTO!AE62</f>
        <v>0</v>
      </c>
      <c r="I61" s="38">
        <f>[2]AUTO!AF62</f>
        <v>0</v>
      </c>
      <c r="J61" s="38">
        <f>[2]AUTO!AG62</f>
        <v>0</v>
      </c>
      <c r="K61" s="38">
        <f>[2]AUTO!AJ62</f>
        <v>0</v>
      </c>
      <c r="L61" s="38">
        <f>[2]AUTO!AM62</f>
        <v>0</v>
      </c>
      <c r="M61" s="38">
        <f>[2]AUTO!AQ62</f>
        <v>0</v>
      </c>
      <c r="N61" s="38">
        <f>[2]AUTO!AR62</f>
        <v>0</v>
      </c>
      <c r="O61" s="38">
        <f t="shared" si="9"/>
        <v>4955</v>
      </c>
    </row>
    <row r="62" spans="1:15" x14ac:dyDescent="0.2">
      <c r="A62" s="74" t="s">
        <v>109</v>
      </c>
      <c r="B62" s="38">
        <f>[2]AUTO!F63</f>
        <v>19006</v>
      </c>
      <c r="C62" s="38">
        <f>[2]AUTO!K63</f>
        <v>0</v>
      </c>
      <c r="D62" s="38">
        <f>[2]AUTO!N63</f>
        <v>0</v>
      </c>
      <c r="E62" s="38">
        <f>[2]AUTO!S63</f>
        <v>678652</v>
      </c>
      <c r="F62" s="38"/>
      <c r="G62" s="38">
        <f>[2]AUTO!AD63</f>
        <v>0</v>
      </c>
      <c r="H62" s="38">
        <f>[2]AUTO!AE63</f>
        <v>0</v>
      </c>
      <c r="I62" s="38">
        <f>[2]AUTO!AF63</f>
        <v>0</v>
      </c>
      <c r="J62" s="38">
        <f>[2]AUTO!AG63</f>
        <v>0</v>
      </c>
      <c r="K62" s="38">
        <f>[2]AUTO!AJ63</f>
        <v>0</v>
      </c>
      <c r="L62" s="38">
        <f>[2]AUTO!AM63</f>
        <v>0</v>
      </c>
      <c r="M62" s="38">
        <f>[2]AUTO!AQ63</f>
        <v>0</v>
      </c>
      <c r="N62" s="38">
        <f>[2]AUTO!AR63</f>
        <v>0</v>
      </c>
      <c r="O62" s="38">
        <f t="shared" si="9"/>
        <v>697658</v>
      </c>
    </row>
    <row r="63" spans="1:15" x14ac:dyDescent="0.2">
      <c r="A63" s="74" t="s">
        <v>110</v>
      </c>
      <c r="B63" s="38">
        <f>[2]AUTO!F64</f>
        <v>3624</v>
      </c>
      <c r="C63" s="38">
        <f>[2]AUTO!K64</f>
        <v>0</v>
      </c>
      <c r="D63" s="38">
        <f>[2]AUTO!N64</f>
        <v>0</v>
      </c>
      <c r="E63" s="38">
        <f>[2]AUTO!S64</f>
        <v>0</v>
      </c>
      <c r="F63" s="38"/>
      <c r="G63" s="38">
        <f>[2]AUTO!AD64</f>
        <v>0</v>
      </c>
      <c r="H63" s="38">
        <f>[2]AUTO!AE64</f>
        <v>0</v>
      </c>
      <c r="I63" s="38">
        <f>[2]AUTO!AF64</f>
        <v>0</v>
      </c>
      <c r="J63" s="38">
        <f>[2]AUTO!AG64</f>
        <v>0</v>
      </c>
      <c r="K63" s="38">
        <f>[2]AUTO!AJ64</f>
        <v>0</v>
      </c>
      <c r="L63" s="38">
        <f>[2]AUTO!AM64</f>
        <v>0</v>
      </c>
      <c r="M63" s="38">
        <f>[2]AUTO!AQ64</f>
        <v>0</v>
      </c>
      <c r="N63" s="38">
        <f>[2]AUTO!AR64</f>
        <v>0</v>
      </c>
      <c r="O63" s="38">
        <f t="shared" si="9"/>
        <v>3624</v>
      </c>
    </row>
    <row r="64" spans="1:15" x14ac:dyDescent="0.2">
      <c r="A64" s="74" t="s">
        <v>111</v>
      </c>
      <c r="B64" s="38">
        <f>[2]AUTO!F65</f>
        <v>4000</v>
      </c>
      <c r="C64" s="38">
        <f>[2]AUTO!K65</f>
        <v>0</v>
      </c>
      <c r="D64" s="38">
        <f>[2]AUTO!N65</f>
        <v>0</v>
      </c>
      <c r="E64" s="38">
        <f>[2]AUTO!S65</f>
        <v>0</v>
      </c>
      <c r="F64" s="38"/>
      <c r="G64" s="38">
        <f>[2]AUTO!AD65</f>
        <v>0</v>
      </c>
      <c r="H64" s="38">
        <f>[2]AUTO!AE65</f>
        <v>0</v>
      </c>
      <c r="I64" s="38">
        <f>[2]AUTO!AF65</f>
        <v>0</v>
      </c>
      <c r="J64" s="38">
        <f>[2]AUTO!AG65</f>
        <v>0</v>
      </c>
      <c r="K64" s="38">
        <f>[2]AUTO!AJ65</f>
        <v>0</v>
      </c>
      <c r="L64" s="38">
        <f>[2]AUTO!AM65</f>
        <v>0</v>
      </c>
      <c r="M64" s="38">
        <f>[2]AUTO!AQ65</f>
        <v>0</v>
      </c>
      <c r="N64" s="38">
        <f>[2]AUTO!AR65</f>
        <v>0</v>
      </c>
      <c r="O64" s="38">
        <f t="shared" si="9"/>
        <v>4000</v>
      </c>
    </row>
    <row r="65" spans="1:15" x14ac:dyDescent="0.2">
      <c r="A65" s="74" t="s">
        <v>112</v>
      </c>
      <c r="B65" s="38">
        <f>[2]AUTO!F66</f>
        <v>1732</v>
      </c>
      <c r="C65" s="38">
        <f>[2]AUTO!K66</f>
        <v>0</v>
      </c>
      <c r="D65" s="38">
        <f>[2]AUTO!N66</f>
        <v>0</v>
      </c>
      <c r="E65" s="38">
        <f>[2]AUTO!S66</f>
        <v>69308</v>
      </c>
      <c r="F65" s="38"/>
      <c r="G65" s="38">
        <f>[2]AUTO!AD66</f>
        <v>0</v>
      </c>
      <c r="H65" s="38">
        <f>[2]AUTO!AE66</f>
        <v>0</v>
      </c>
      <c r="I65" s="38">
        <f>[2]AUTO!AF66</f>
        <v>0</v>
      </c>
      <c r="J65" s="38">
        <f>[2]AUTO!AG66</f>
        <v>0</v>
      </c>
      <c r="K65" s="38">
        <f>[2]AUTO!AJ66</f>
        <v>0</v>
      </c>
      <c r="L65" s="38">
        <f>[2]AUTO!AM66</f>
        <v>0</v>
      </c>
      <c r="M65" s="38">
        <f>[2]AUTO!AQ66</f>
        <v>0</v>
      </c>
      <c r="N65" s="38">
        <f>[2]AUTO!AR66</f>
        <v>0</v>
      </c>
      <c r="O65" s="38">
        <f t="shared" si="9"/>
        <v>71040</v>
      </c>
    </row>
    <row r="66" spans="1:15" x14ac:dyDescent="0.2">
      <c r="A66" s="74" t="s">
        <v>113</v>
      </c>
      <c r="B66" s="38">
        <f>[2]AUTO!F67</f>
        <v>2854</v>
      </c>
      <c r="C66" s="38">
        <f>[2]AUTO!K67</f>
        <v>54641</v>
      </c>
      <c r="D66" s="38">
        <f>[2]AUTO!N67</f>
        <v>0</v>
      </c>
      <c r="E66" s="38">
        <f>[2]AUTO!S67</f>
        <v>0</v>
      </c>
      <c r="F66" s="38"/>
      <c r="G66" s="38">
        <f>[2]AUTO!AD67</f>
        <v>0</v>
      </c>
      <c r="H66" s="38">
        <f>[2]AUTO!AE67</f>
        <v>0</v>
      </c>
      <c r="I66" s="38">
        <f>[2]AUTO!AF67</f>
        <v>0</v>
      </c>
      <c r="J66" s="38">
        <f>[2]AUTO!AG67</f>
        <v>0</v>
      </c>
      <c r="K66" s="38">
        <f>[2]AUTO!AJ67</f>
        <v>0</v>
      </c>
      <c r="L66" s="38">
        <f>[2]AUTO!AM67</f>
        <v>0</v>
      </c>
      <c r="M66" s="38">
        <f>[2]AUTO!AQ67</f>
        <v>0</v>
      </c>
      <c r="N66" s="38">
        <f>[2]AUTO!AR67</f>
        <v>0</v>
      </c>
      <c r="O66" s="38">
        <f t="shared" si="9"/>
        <v>57495</v>
      </c>
    </row>
    <row r="67" spans="1:15" x14ac:dyDescent="0.2">
      <c r="A67" s="133" t="s">
        <v>114</v>
      </c>
      <c r="B67" s="46">
        <f t="shared" ref="B67:N67" si="10">SUM(B68:B71)</f>
        <v>15880</v>
      </c>
      <c r="C67" s="46">
        <f t="shared" si="10"/>
        <v>0</v>
      </c>
      <c r="D67" s="46">
        <f t="shared" si="10"/>
        <v>0</v>
      </c>
      <c r="E67" s="46">
        <f t="shared" si="10"/>
        <v>678778</v>
      </c>
      <c r="F67" s="46"/>
      <c r="G67" s="46">
        <f t="shared" si="10"/>
        <v>0</v>
      </c>
      <c r="H67" s="46">
        <f t="shared" si="10"/>
        <v>0</v>
      </c>
      <c r="I67" s="46">
        <f t="shared" si="10"/>
        <v>0</v>
      </c>
      <c r="J67" s="46">
        <f t="shared" si="10"/>
        <v>0</v>
      </c>
      <c r="K67" s="46">
        <f t="shared" si="10"/>
        <v>0</v>
      </c>
      <c r="L67" s="46">
        <f t="shared" si="10"/>
        <v>0</v>
      </c>
      <c r="M67" s="46">
        <f t="shared" si="10"/>
        <v>0</v>
      </c>
      <c r="N67" s="46">
        <f t="shared" si="10"/>
        <v>0</v>
      </c>
      <c r="O67" s="46">
        <f>SUM(O68:O71)</f>
        <v>694658</v>
      </c>
    </row>
    <row r="68" spans="1:15" x14ac:dyDescent="0.2">
      <c r="A68" s="133" t="s">
        <v>115</v>
      </c>
      <c r="B68" s="38">
        <f>[2]AUTO!F69</f>
        <v>1666</v>
      </c>
      <c r="C68" s="38">
        <f>[2]AUTO!K69</f>
        <v>0</v>
      </c>
      <c r="D68" s="38">
        <f>[2]AUTO!N69</f>
        <v>0</v>
      </c>
      <c r="E68" s="38">
        <f>[2]AUTO!S69</f>
        <v>678778</v>
      </c>
      <c r="F68" s="38"/>
      <c r="G68" s="38">
        <f>[2]AUTO!AD69</f>
        <v>0</v>
      </c>
      <c r="H68" s="38">
        <f>[2]AUTO!AE69</f>
        <v>0</v>
      </c>
      <c r="I68" s="38">
        <f>[2]AUTO!AF69</f>
        <v>0</v>
      </c>
      <c r="J68" s="38">
        <f>[2]AUTO!AG69</f>
        <v>0</v>
      </c>
      <c r="K68" s="38">
        <f>[2]AUTO!AJ69</f>
        <v>0</v>
      </c>
      <c r="L68" s="38">
        <f>[2]AUTO!AM69</f>
        <v>0</v>
      </c>
      <c r="M68" s="38">
        <f>[2]AUTO!AQ69</f>
        <v>0</v>
      </c>
      <c r="N68" s="38">
        <f>[2]AUTO!AR69</f>
        <v>0</v>
      </c>
      <c r="O68" s="38">
        <f t="shared" ref="O68:O89" si="11">SUM(B68:N68)</f>
        <v>680444</v>
      </c>
    </row>
    <row r="69" spans="1:15" x14ac:dyDescent="0.2">
      <c r="A69" s="133" t="s">
        <v>116</v>
      </c>
      <c r="B69" s="38">
        <f>[2]AUTO!F70</f>
        <v>4961</v>
      </c>
      <c r="C69" s="38">
        <f>[2]AUTO!K70</f>
        <v>0</v>
      </c>
      <c r="D69" s="38">
        <f>[2]AUTO!N70</f>
        <v>0</v>
      </c>
      <c r="E69" s="38">
        <f>[2]AUTO!S70</f>
        <v>0</v>
      </c>
      <c r="F69" s="38"/>
      <c r="G69" s="38">
        <f>[2]AUTO!AD70</f>
        <v>0</v>
      </c>
      <c r="H69" s="38">
        <f>[2]AUTO!AE70</f>
        <v>0</v>
      </c>
      <c r="I69" s="38">
        <f>[2]AUTO!AF70</f>
        <v>0</v>
      </c>
      <c r="J69" s="38">
        <f>[2]AUTO!AG70</f>
        <v>0</v>
      </c>
      <c r="K69" s="38">
        <f>[2]AUTO!AJ70</f>
        <v>0</v>
      </c>
      <c r="L69" s="38">
        <f>[2]AUTO!AM70</f>
        <v>0</v>
      </c>
      <c r="M69" s="38">
        <f>[2]AUTO!AQ70</f>
        <v>0</v>
      </c>
      <c r="N69" s="38">
        <f>[2]AUTO!AR70</f>
        <v>0</v>
      </c>
      <c r="O69" s="38">
        <f t="shared" si="11"/>
        <v>4961</v>
      </c>
    </row>
    <row r="70" spans="1:15" x14ac:dyDescent="0.2">
      <c r="A70" s="133" t="s">
        <v>117</v>
      </c>
      <c r="B70" s="38">
        <f>[2]AUTO!F71</f>
        <v>5167</v>
      </c>
      <c r="C70" s="38">
        <f>[2]AUTO!K71</f>
        <v>0</v>
      </c>
      <c r="D70" s="38">
        <f>[2]AUTO!N71</f>
        <v>0</v>
      </c>
      <c r="E70" s="38">
        <f>[2]AUTO!S71</f>
        <v>0</v>
      </c>
      <c r="F70" s="38"/>
      <c r="G70" s="38">
        <f>[2]AUTO!AD71</f>
        <v>0</v>
      </c>
      <c r="H70" s="38">
        <f>[2]AUTO!AE71</f>
        <v>0</v>
      </c>
      <c r="I70" s="38">
        <f>[2]AUTO!AF71</f>
        <v>0</v>
      </c>
      <c r="J70" s="38">
        <f>[2]AUTO!AG71</f>
        <v>0</v>
      </c>
      <c r="K70" s="38">
        <f>[2]AUTO!AJ71</f>
        <v>0</v>
      </c>
      <c r="L70" s="38">
        <f>[2]AUTO!AM71</f>
        <v>0</v>
      </c>
      <c r="M70" s="38">
        <f>[2]AUTO!AQ71</f>
        <v>0</v>
      </c>
      <c r="N70" s="38">
        <f>[2]AUTO!AR71</f>
        <v>0</v>
      </c>
      <c r="O70" s="38">
        <f t="shared" si="11"/>
        <v>5167</v>
      </c>
    </row>
    <row r="71" spans="1:15" x14ac:dyDescent="0.2">
      <c r="A71" s="133" t="s">
        <v>118</v>
      </c>
      <c r="B71" s="38">
        <f>[2]AUTO!F72</f>
        <v>4086</v>
      </c>
      <c r="C71" s="38">
        <f>[2]AUTO!K72</f>
        <v>0</v>
      </c>
      <c r="D71" s="38">
        <f>[2]AUTO!N72</f>
        <v>0</v>
      </c>
      <c r="E71" s="38">
        <f>[2]AUTO!S72</f>
        <v>0</v>
      </c>
      <c r="F71" s="38"/>
      <c r="G71" s="38">
        <f>[2]AUTO!AD72</f>
        <v>0</v>
      </c>
      <c r="H71" s="38">
        <f>[2]AUTO!AE72</f>
        <v>0</v>
      </c>
      <c r="I71" s="38">
        <f>[2]AUTO!AF72</f>
        <v>0</v>
      </c>
      <c r="J71" s="38">
        <f>[2]AUTO!AG72</f>
        <v>0</v>
      </c>
      <c r="K71" s="38">
        <f>[2]AUTO!AJ72</f>
        <v>0</v>
      </c>
      <c r="L71" s="38">
        <f>[2]AUTO!AM72</f>
        <v>0</v>
      </c>
      <c r="M71" s="38">
        <f>[2]AUTO!AQ72</f>
        <v>0</v>
      </c>
      <c r="N71" s="38">
        <f>[2]AUTO!AR72</f>
        <v>0</v>
      </c>
      <c r="O71" s="38">
        <f t="shared" si="11"/>
        <v>4086</v>
      </c>
    </row>
    <row r="72" spans="1:15" x14ac:dyDescent="0.2">
      <c r="A72" s="133" t="s">
        <v>119</v>
      </c>
      <c r="B72" s="38">
        <f>[2]AUTO!F73</f>
        <v>51474</v>
      </c>
      <c r="C72" s="38">
        <f>[2]AUTO!K73</f>
        <v>0</v>
      </c>
      <c r="D72" s="38">
        <f>[2]AUTO!N73</f>
        <v>0</v>
      </c>
      <c r="E72" s="38">
        <f>[2]AUTO!S73</f>
        <v>0</v>
      </c>
      <c r="F72" s="38"/>
      <c r="G72" s="38">
        <f>[2]AUTO!AD73</f>
        <v>0</v>
      </c>
      <c r="H72" s="38">
        <f>[2]AUTO!AE73</f>
        <v>0</v>
      </c>
      <c r="I72" s="38">
        <f>[2]AUTO!AF73</f>
        <v>0</v>
      </c>
      <c r="J72" s="38">
        <f>[2]AUTO!AG73</f>
        <v>0</v>
      </c>
      <c r="K72" s="38">
        <f>[2]AUTO!AJ73</f>
        <v>0</v>
      </c>
      <c r="L72" s="38">
        <f>[2]AUTO!AM73</f>
        <v>0</v>
      </c>
      <c r="M72" s="38">
        <f>[2]AUTO!AQ73</f>
        <v>0</v>
      </c>
      <c r="N72" s="38">
        <f>[2]AUTO!AR73</f>
        <v>0</v>
      </c>
      <c r="O72" s="38">
        <f t="shared" si="11"/>
        <v>51474</v>
      </c>
    </row>
    <row r="73" spans="1:15" x14ac:dyDescent="0.2">
      <c r="A73" s="133" t="s">
        <v>216</v>
      </c>
      <c r="B73" s="38">
        <f>[2]AUTO!F74</f>
        <v>36083</v>
      </c>
      <c r="C73" s="38">
        <f>[2]AUTO!K74</f>
        <v>0</v>
      </c>
      <c r="D73" s="38">
        <f>[2]AUTO!N74</f>
        <v>0</v>
      </c>
      <c r="E73" s="38">
        <f>[2]AUTO!S74</f>
        <v>0</v>
      </c>
      <c r="F73" s="38"/>
      <c r="G73" s="38">
        <f>[2]AUTO!AD74</f>
        <v>0</v>
      </c>
      <c r="H73" s="38">
        <f>[2]AUTO!AE74</f>
        <v>0</v>
      </c>
      <c r="I73" s="38">
        <f>[2]AUTO!AF74</f>
        <v>0</v>
      </c>
      <c r="J73" s="38">
        <f>[2]AUTO!AG74</f>
        <v>0</v>
      </c>
      <c r="K73" s="38">
        <f>[2]AUTO!AJ74</f>
        <v>0</v>
      </c>
      <c r="L73" s="38">
        <f>[2]AUTO!AM74</f>
        <v>0</v>
      </c>
      <c r="M73" s="38">
        <f>[2]AUTO!AQ74</f>
        <v>0</v>
      </c>
      <c r="N73" s="38">
        <f>[2]AUTO!AR74</f>
        <v>0</v>
      </c>
      <c r="O73" s="38">
        <f t="shared" si="11"/>
        <v>36083</v>
      </c>
    </row>
    <row r="74" spans="1:15" x14ac:dyDescent="0.2">
      <c r="A74" s="133" t="s">
        <v>121</v>
      </c>
      <c r="B74" s="38">
        <f>[2]AUTO!F75</f>
        <v>34888</v>
      </c>
      <c r="C74" s="38">
        <f>[2]AUTO!K75</f>
        <v>0</v>
      </c>
      <c r="D74" s="38">
        <f>[2]AUTO!N75</f>
        <v>0</v>
      </c>
      <c r="E74" s="38">
        <f>[2]AUTO!S75</f>
        <v>0</v>
      </c>
      <c r="F74" s="38"/>
      <c r="G74" s="38">
        <f>[2]AUTO!AD75</f>
        <v>0</v>
      </c>
      <c r="H74" s="38">
        <f>[2]AUTO!AE75</f>
        <v>0</v>
      </c>
      <c r="I74" s="38">
        <f>[2]AUTO!AF75</f>
        <v>0</v>
      </c>
      <c r="J74" s="38">
        <f>[2]AUTO!AG75</f>
        <v>0</v>
      </c>
      <c r="K74" s="38">
        <f>[2]AUTO!AJ75</f>
        <v>0</v>
      </c>
      <c r="L74" s="38">
        <f>[2]AUTO!AM75</f>
        <v>0</v>
      </c>
      <c r="M74" s="38">
        <f>[2]AUTO!AQ75</f>
        <v>0</v>
      </c>
      <c r="N74" s="38">
        <f>[2]AUTO!AR75</f>
        <v>0</v>
      </c>
      <c r="O74" s="38">
        <f t="shared" si="11"/>
        <v>34888</v>
      </c>
    </row>
    <row r="75" spans="1:15" x14ac:dyDescent="0.2">
      <c r="A75" s="133" t="s">
        <v>122</v>
      </c>
      <c r="B75" s="38">
        <f>[2]AUTO!F76</f>
        <v>4358</v>
      </c>
      <c r="C75" s="38">
        <f>[2]AUTO!K76</f>
        <v>0</v>
      </c>
      <c r="D75" s="38">
        <f>[2]AUTO!N76</f>
        <v>0</v>
      </c>
      <c r="E75" s="38">
        <f>[2]AUTO!S76</f>
        <v>0</v>
      </c>
      <c r="F75" s="38"/>
      <c r="G75" s="38">
        <f>[2]AUTO!AD76</f>
        <v>0</v>
      </c>
      <c r="H75" s="38">
        <f>[2]AUTO!AE76</f>
        <v>0</v>
      </c>
      <c r="I75" s="38">
        <f>[2]AUTO!AF76</f>
        <v>0</v>
      </c>
      <c r="J75" s="38">
        <f>[2]AUTO!AG76</f>
        <v>0</v>
      </c>
      <c r="K75" s="38">
        <f>[2]AUTO!AJ76</f>
        <v>0</v>
      </c>
      <c r="L75" s="38">
        <f>[2]AUTO!AM76</f>
        <v>0</v>
      </c>
      <c r="M75" s="38">
        <f>[2]AUTO!AQ76</f>
        <v>0</v>
      </c>
      <c r="N75" s="38">
        <f>[2]AUTO!AR76</f>
        <v>0</v>
      </c>
      <c r="O75" s="38">
        <f t="shared" si="11"/>
        <v>4358</v>
      </c>
    </row>
    <row r="76" spans="1:15" x14ac:dyDescent="0.2">
      <c r="A76" s="133" t="s">
        <v>123</v>
      </c>
      <c r="B76" s="38">
        <f>[2]AUTO!F77</f>
        <v>18998</v>
      </c>
      <c r="C76" s="38">
        <f>[2]AUTO!K77</f>
        <v>0</v>
      </c>
      <c r="D76" s="38">
        <f>[2]AUTO!N77</f>
        <v>16693</v>
      </c>
      <c r="E76" s="38">
        <f>[2]AUTO!S77</f>
        <v>0</v>
      </c>
      <c r="F76" s="38"/>
      <c r="G76" s="38">
        <f>[2]AUTO!AD77</f>
        <v>0</v>
      </c>
      <c r="H76" s="38">
        <f>[2]AUTO!AE77</f>
        <v>0</v>
      </c>
      <c r="I76" s="38">
        <f>[2]AUTO!AF77</f>
        <v>0</v>
      </c>
      <c r="J76" s="38">
        <f>[2]AUTO!AG77</f>
        <v>0</v>
      </c>
      <c r="K76" s="38">
        <f>[2]AUTO!AJ77</f>
        <v>0</v>
      </c>
      <c r="L76" s="38">
        <f>[2]AUTO!AM77</f>
        <v>0</v>
      </c>
      <c r="M76" s="38">
        <f>[2]AUTO!AQ77</f>
        <v>0</v>
      </c>
      <c r="N76" s="38">
        <f>[2]AUTO!AR77</f>
        <v>0</v>
      </c>
      <c r="O76" s="38">
        <f t="shared" si="11"/>
        <v>35691</v>
      </c>
    </row>
    <row r="77" spans="1:15" hidden="1" x14ac:dyDescent="0.2">
      <c r="A77" s="133" t="s">
        <v>124</v>
      </c>
      <c r="B77" s="38">
        <f>[2]AUTO!F78</f>
        <v>0</v>
      </c>
      <c r="C77" s="38">
        <f>[2]AUTO!K78</f>
        <v>0</v>
      </c>
      <c r="D77" s="38">
        <f>[2]AUTO!N78</f>
        <v>0</v>
      </c>
      <c r="E77" s="38">
        <f>[2]AUTO!S78</f>
        <v>0</v>
      </c>
      <c r="F77" s="38"/>
      <c r="G77" s="38">
        <f>[2]AUTO!AD78</f>
        <v>0</v>
      </c>
      <c r="H77" s="38">
        <f>[2]AUTO!AE78</f>
        <v>0</v>
      </c>
      <c r="I77" s="38">
        <f>[2]AUTO!AF78</f>
        <v>0</v>
      </c>
      <c r="J77" s="38">
        <f>[2]AUTO!AG78</f>
        <v>0</v>
      </c>
      <c r="K77" s="38">
        <f>[2]AUTO!AJ78</f>
        <v>0</v>
      </c>
      <c r="L77" s="38">
        <f>[2]AUTO!AM78</f>
        <v>0</v>
      </c>
      <c r="M77" s="38">
        <f>[2]AUTO!AQ78</f>
        <v>0</v>
      </c>
      <c r="N77" s="38">
        <f>[2]AUTO!AR78</f>
        <v>0</v>
      </c>
      <c r="O77" s="38">
        <f t="shared" si="11"/>
        <v>0</v>
      </c>
    </row>
    <row r="78" spans="1:15" x14ac:dyDescent="0.2">
      <c r="A78" s="133" t="s">
        <v>125</v>
      </c>
      <c r="B78" s="38">
        <f>[2]AUTO!F79</f>
        <v>2411</v>
      </c>
      <c r="C78" s="38">
        <f>[2]AUTO!K79</f>
        <v>0</v>
      </c>
      <c r="D78" s="38">
        <f>[2]AUTO!N79</f>
        <v>0</v>
      </c>
      <c r="E78" s="38">
        <f>[2]AUTO!S79</f>
        <v>0</v>
      </c>
      <c r="F78" s="38"/>
      <c r="G78" s="38">
        <f>[2]AUTO!AD79</f>
        <v>0</v>
      </c>
      <c r="H78" s="38">
        <f>[2]AUTO!AE79</f>
        <v>0</v>
      </c>
      <c r="I78" s="38">
        <f>[2]AUTO!AF79</f>
        <v>0</v>
      </c>
      <c r="J78" s="38">
        <f>[2]AUTO!AG79</f>
        <v>0</v>
      </c>
      <c r="K78" s="38">
        <f>[2]AUTO!AJ79</f>
        <v>0</v>
      </c>
      <c r="L78" s="38">
        <f>[2]AUTO!AM79</f>
        <v>0</v>
      </c>
      <c r="M78" s="38">
        <f>[2]AUTO!AQ79</f>
        <v>0</v>
      </c>
      <c r="N78" s="38">
        <f>[2]AUTO!AR79</f>
        <v>0</v>
      </c>
      <c r="O78" s="38">
        <f t="shared" si="11"/>
        <v>2411</v>
      </c>
    </row>
    <row r="79" spans="1:15" x14ac:dyDescent="0.2">
      <c r="A79" s="133" t="s">
        <v>170</v>
      </c>
      <c r="B79" s="38">
        <f>[2]AUTO!F80</f>
        <v>1035</v>
      </c>
      <c r="C79" s="38">
        <f>[2]AUTO!K80</f>
        <v>0</v>
      </c>
      <c r="D79" s="38">
        <f>[2]AUTO!N80</f>
        <v>0</v>
      </c>
      <c r="E79" s="38">
        <f>[2]AUTO!S80</f>
        <v>0</v>
      </c>
      <c r="F79" s="38"/>
      <c r="G79" s="38">
        <f>[2]AUTO!AD80</f>
        <v>0</v>
      </c>
      <c r="H79" s="38">
        <f>[2]AUTO!AE80</f>
        <v>0</v>
      </c>
      <c r="I79" s="38">
        <f>[2]AUTO!AF80</f>
        <v>0</v>
      </c>
      <c r="J79" s="38">
        <f>[2]AUTO!AG80</f>
        <v>0</v>
      </c>
      <c r="K79" s="38">
        <f>[2]AUTO!AJ80</f>
        <v>0</v>
      </c>
      <c r="L79" s="38">
        <f>[2]AUTO!AM80</f>
        <v>0</v>
      </c>
      <c r="M79" s="38">
        <f>[2]AUTO!AQ80</f>
        <v>0</v>
      </c>
      <c r="N79" s="38">
        <f>[2]AUTO!AR80</f>
        <v>0</v>
      </c>
      <c r="O79" s="38">
        <f t="shared" si="11"/>
        <v>1035</v>
      </c>
    </row>
    <row r="80" spans="1:15" x14ac:dyDescent="0.2">
      <c r="A80" s="133" t="s">
        <v>171</v>
      </c>
      <c r="B80" s="38">
        <f>[2]AUTO!F81</f>
        <v>2467</v>
      </c>
      <c r="C80" s="38">
        <f>[2]AUTO!K81</f>
        <v>35616</v>
      </c>
      <c r="D80" s="38">
        <f>[2]AUTO!N81</f>
        <v>0</v>
      </c>
      <c r="E80" s="38">
        <f>[2]AUTO!S81</f>
        <v>0</v>
      </c>
      <c r="F80" s="38"/>
      <c r="G80" s="38">
        <f>[2]AUTO!AD81</f>
        <v>0</v>
      </c>
      <c r="H80" s="38">
        <f>[2]AUTO!AE81</f>
        <v>0</v>
      </c>
      <c r="I80" s="38">
        <f>[2]AUTO!AF81</f>
        <v>0</v>
      </c>
      <c r="J80" s="38">
        <f>[2]AUTO!AG81</f>
        <v>0</v>
      </c>
      <c r="K80" s="38">
        <f>[2]AUTO!AJ81</f>
        <v>0</v>
      </c>
      <c r="L80" s="38">
        <f>[2]AUTO!AM81</f>
        <v>0</v>
      </c>
      <c r="M80" s="38">
        <f>[2]AUTO!AQ81</f>
        <v>0</v>
      </c>
      <c r="N80" s="38">
        <f>[2]AUTO!AR81</f>
        <v>0</v>
      </c>
      <c r="O80" s="38">
        <f t="shared" si="11"/>
        <v>38083</v>
      </c>
    </row>
    <row r="81" spans="1:15" x14ac:dyDescent="0.2">
      <c r="A81" s="133" t="s">
        <v>172</v>
      </c>
      <c r="B81" s="38">
        <f>[2]AUTO!F82</f>
        <v>62957</v>
      </c>
      <c r="C81" s="38">
        <f>[2]AUTO!K82</f>
        <v>0</v>
      </c>
      <c r="D81" s="38">
        <f>[2]AUTO!N82</f>
        <v>0</v>
      </c>
      <c r="E81" s="38">
        <f>[2]AUTO!S82</f>
        <v>0</v>
      </c>
      <c r="F81" s="38"/>
      <c r="G81" s="38">
        <f>[2]AUTO!AD82</f>
        <v>0</v>
      </c>
      <c r="H81" s="38">
        <f>[2]AUTO!AE82</f>
        <v>0</v>
      </c>
      <c r="I81" s="38">
        <f>[2]AUTO!AF82</f>
        <v>0</v>
      </c>
      <c r="J81" s="38">
        <f>[2]AUTO!AG82</f>
        <v>0</v>
      </c>
      <c r="K81" s="38">
        <f>[2]AUTO!AJ82</f>
        <v>0</v>
      </c>
      <c r="L81" s="38">
        <f>[2]AUTO!AM82</f>
        <v>0</v>
      </c>
      <c r="M81" s="38">
        <f>[2]AUTO!AQ82</f>
        <v>0</v>
      </c>
      <c r="N81" s="38">
        <f>[2]AUTO!AR82</f>
        <v>0</v>
      </c>
      <c r="O81" s="38">
        <f t="shared" si="11"/>
        <v>62957</v>
      </c>
    </row>
    <row r="82" spans="1:15" x14ac:dyDescent="0.2">
      <c r="A82" s="133" t="s">
        <v>129</v>
      </c>
      <c r="B82" s="38">
        <f>[2]AUTO!F83</f>
        <v>2795</v>
      </c>
      <c r="C82" s="38">
        <f>[2]AUTO!K83</f>
        <v>0</v>
      </c>
      <c r="D82" s="38">
        <f>[2]AUTO!N83</f>
        <v>0</v>
      </c>
      <c r="E82" s="38">
        <f>[2]AUTO!S83</f>
        <v>0</v>
      </c>
      <c r="F82" s="38"/>
      <c r="G82" s="38">
        <f>[2]AUTO!AD83</f>
        <v>0</v>
      </c>
      <c r="H82" s="38">
        <f>[2]AUTO!AE83</f>
        <v>0</v>
      </c>
      <c r="I82" s="38">
        <f>[2]AUTO!AF83</f>
        <v>0</v>
      </c>
      <c r="J82" s="38">
        <f>[2]AUTO!AG83</f>
        <v>0</v>
      </c>
      <c r="K82" s="38">
        <f>[2]AUTO!AJ83</f>
        <v>0</v>
      </c>
      <c r="L82" s="38">
        <f>[2]AUTO!AM83</f>
        <v>0</v>
      </c>
      <c r="M82" s="38">
        <f>[2]AUTO!AQ83</f>
        <v>0</v>
      </c>
      <c r="N82" s="38">
        <f>[2]AUTO!AR83</f>
        <v>0</v>
      </c>
      <c r="O82" s="38">
        <f t="shared" si="11"/>
        <v>2795</v>
      </c>
    </row>
    <row r="83" spans="1:15" x14ac:dyDescent="0.2">
      <c r="A83" s="133" t="s">
        <v>130</v>
      </c>
      <c r="B83" s="38">
        <f>[2]AUTO!F84</f>
        <v>4404</v>
      </c>
      <c r="C83" s="38">
        <f>[2]AUTO!K84</f>
        <v>0</v>
      </c>
      <c r="D83" s="38">
        <f>[2]AUTO!N84</f>
        <v>0</v>
      </c>
      <c r="E83" s="38">
        <f>[2]AUTO!S84</f>
        <v>27576</v>
      </c>
      <c r="F83" s="38"/>
      <c r="G83" s="38">
        <f>[2]AUTO!AD84</f>
        <v>0</v>
      </c>
      <c r="H83" s="38">
        <f>[2]AUTO!AE84</f>
        <v>0</v>
      </c>
      <c r="I83" s="38">
        <f>[2]AUTO!AF84</f>
        <v>0</v>
      </c>
      <c r="J83" s="38">
        <f>[2]AUTO!AG84</f>
        <v>0</v>
      </c>
      <c r="K83" s="38">
        <f>[2]AUTO!AJ84</f>
        <v>0</v>
      </c>
      <c r="L83" s="38">
        <f>[2]AUTO!AM84</f>
        <v>0</v>
      </c>
      <c r="M83" s="38">
        <f>[2]AUTO!AQ84</f>
        <v>0</v>
      </c>
      <c r="N83" s="38">
        <f>[2]AUTO!AR84</f>
        <v>0</v>
      </c>
      <c r="O83" s="38">
        <f t="shared" si="11"/>
        <v>31980</v>
      </c>
    </row>
    <row r="84" spans="1:15" ht="14.25" customHeight="1" x14ac:dyDescent="0.2">
      <c r="A84" s="133" t="s">
        <v>131</v>
      </c>
      <c r="B84" s="38">
        <f>[2]AUTO!F85</f>
        <v>6129</v>
      </c>
      <c r="C84" s="38">
        <f>[2]AUTO!K85</f>
        <v>0</v>
      </c>
      <c r="D84" s="38">
        <f>[2]AUTO!N85</f>
        <v>0</v>
      </c>
      <c r="E84" s="38">
        <f>[2]AUTO!S85</f>
        <v>0</v>
      </c>
      <c r="F84" s="38"/>
      <c r="G84" s="38">
        <f>[2]AUTO!AD85</f>
        <v>0</v>
      </c>
      <c r="H84" s="38">
        <f>[2]AUTO!AE85</f>
        <v>0</v>
      </c>
      <c r="I84" s="38">
        <f>[2]AUTO!AF85</f>
        <v>0</v>
      </c>
      <c r="J84" s="38">
        <f>[2]AUTO!AG85</f>
        <v>0</v>
      </c>
      <c r="K84" s="38">
        <f>[2]AUTO!AJ85</f>
        <v>0</v>
      </c>
      <c r="L84" s="38">
        <f>[2]AUTO!AM85</f>
        <v>0</v>
      </c>
      <c r="M84" s="38">
        <f>[2]AUTO!AQ85</f>
        <v>0</v>
      </c>
      <c r="N84" s="38">
        <f>[2]AUTO!AR85</f>
        <v>0</v>
      </c>
      <c r="O84" s="38">
        <f t="shared" si="11"/>
        <v>6129</v>
      </c>
    </row>
    <row r="85" spans="1:15" hidden="1" x14ac:dyDescent="0.2">
      <c r="A85" s="133" t="s">
        <v>132</v>
      </c>
      <c r="B85" s="38">
        <f>[2]AUTO!F86</f>
        <v>0</v>
      </c>
      <c r="C85" s="38">
        <f>[2]AUTO!K86</f>
        <v>0</v>
      </c>
      <c r="D85" s="38">
        <f>[2]AUTO!N86</f>
        <v>0</v>
      </c>
      <c r="E85" s="38">
        <f>[2]AUTO!S86</f>
        <v>0</v>
      </c>
      <c r="F85" s="38"/>
      <c r="G85" s="38">
        <f>[2]AUTO!AD86</f>
        <v>0</v>
      </c>
      <c r="H85" s="38">
        <f>[2]AUTO!AE86</f>
        <v>0</v>
      </c>
      <c r="I85" s="38">
        <f>[2]AUTO!AF86</f>
        <v>0</v>
      </c>
      <c r="J85" s="38">
        <f>[2]AUTO!AG86</f>
        <v>0</v>
      </c>
      <c r="K85" s="38">
        <f>[2]AUTO!AJ86</f>
        <v>0</v>
      </c>
      <c r="L85" s="38">
        <f>[2]AUTO!AM86</f>
        <v>0</v>
      </c>
      <c r="M85" s="38">
        <f>[2]AUTO!AQ86</f>
        <v>0</v>
      </c>
      <c r="N85" s="38">
        <f>[2]AUTO!AR86</f>
        <v>0</v>
      </c>
      <c r="O85" s="38">
        <f t="shared" si="11"/>
        <v>0</v>
      </c>
    </row>
    <row r="86" spans="1:15" x14ac:dyDescent="0.2">
      <c r="A86" s="133" t="s">
        <v>133</v>
      </c>
      <c r="B86" s="38">
        <f>[2]AUTO!F87</f>
        <v>2287</v>
      </c>
      <c r="C86" s="38">
        <f>[2]AUTO!K87</f>
        <v>0</v>
      </c>
      <c r="D86" s="38">
        <f>[2]AUTO!N87</f>
        <v>0</v>
      </c>
      <c r="E86" s="38">
        <f>[2]AUTO!S87</f>
        <v>0</v>
      </c>
      <c r="F86" s="38"/>
      <c r="G86" s="38">
        <f>[2]AUTO!AD87</f>
        <v>0</v>
      </c>
      <c r="H86" s="38">
        <f>[2]AUTO!AE87</f>
        <v>0</v>
      </c>
      <c r="I86" s="38">
        <f>[2]AUTO!AF87</f>
        <v>0</v>
      </c>
      <c r="J86" s="38">
        <f>[2]AUTO!AG87</f>
        <v>0</v>
      </c>
      <c r="K86" s="38">
        <f>[2]AUTO!AJ87</f>
        <v>0</v>
      </c>
      <c r="L86" s="38">
        <f>[2]AUTO!AM87</f>
        <v>0</v>
      </c>
      <c r="M86" s="38">
        <f>[2]AUTO!AQ87</f>
        <v>0</v>
      </c>
      <c r="N86" s="38">
        <f>[2]AUTO!AR87</f>
        <v>0</v>
      </c>
      <c r="O86" s="38">
        <f t="shared" si="11"/>
        <v>2287</v>
      </c>
    </row>
    <row r="87" spans="1:15" ht="14.25" customHeight="1" x14ac:dyDescent="0.2">
      <c r="A87" s="133" t="s">
        <v>134</v>
      </c>
      <c r="B87" s="38">
        <f>[2]AUTO!F88</f>
        <v>17123</v>
      </c>
      <c r="C87" s="38">
        <f>[2]AUTO!K88</f>
        <v>0</v>
      </c>
      <c r="D87" s="38">
        <f>[2]AUTO!N88</f>
        <v>6979</v>
      </c>
      <c r="E87" s="38">
        <f>[2]AUTO!S88</f>
        <v>0</v>
      </c>
      <c r="F87" s="38"/>
      <c r="G87" s="38">
        <f>[2]AUTO!AD88</f>
        <v>0</v>
      </c>
      <c r="H87" s="38">
        <f>[2]AUTO!AE88</f>
        <v>0</v>
      </c>
      <c r="I87" s="38">
        <f>[2]AUTO!AF88</f>
        <v>0</v>
      </c>
      <c r="J87" s="38">
        <f>[2]AUTO!AG88</f>
        <v>0</v>
      </c>
      <c r="K87" s="38">
        <f>[2]AUTO!AJ88</f>
        <v>0</v>
      </c>
      <c r="L87" s="38">
        <f>[2]AUTO!AM88</f>
        <v>0</v>
      </c>
      <c r="M87" s="38">
        <f>[2]AUTO!AQ88</f>
        <v>0</v>
      </c>
      <c r="N87" s="38">
        <f>[2]AUTO!AR88</f>
        <v>0</v>
      </c>
      <c r="O87" s="38">
        <f t="shared" si="11"/>
        <v>24102</v>
      </c>
    </row>
    <row r="88" spans="1:15" x14ac:dyDescent="0.2">
      <c r="A88" s="254" t="s">
        <v>267</v>
      </c>
      <c r="B88" s="38">
        <f>[2]AUTO!F89</f>
        <v>1306</v>
      </c>
      <c r="C88" s="38"/>
      <c r="D88" s="38"/>
      <c r="E88" s="38"/>
      <c r="F88" s="38"/>
      <c r="G88" s="38"/>
      <c r="H88" s="38"/>
      <c r="I88" s="38"/>
      <c r="J88" s="38"/>
      <c r="K88" s="38"/>
      <c r="L88" s="38"/>
      <c r="M88" s="38"/>
      <c r="N88" s="38"/>
      <c r="O88" s="38">
        <f t="shared" si="11"/>
        <v>1306</v>
      </c>
    </row>
    <row r="89" spans="1:15" x14ac:dyDescent="0.2">
      <c r="A89" s="254" t="s">
        <v>301</v>
      </c>
      <c r="B89" s="38">
        <f>[2]AUTO!F90</f>
        <v>542</v>
      </c>
      <c r="C89" s="38"/>
      <c r="D89" s="38"/>
      <c r="E89" s="38"/>
      <c r="F89" s="38"/>
      <c r="G89" s="38"/>
      <c r="H89" s="38"/>
      <c r="I89" s="38"/>
      <c r="J89" s="38"/>
      <c r="K89" s="38"/>
      <c r="L89" s="38"/>
      <c r="M89" s="38"/>
      <c r="N89" s="38"/>
      <c r="O89" s="38">
        <f t="shared" si="11"/>
        <v>542</v>
      </c>
    </row>
    <row r="90" spans="1:15" x14ac:dyDescent="0.2">
      <c r="A90" s="74" t="s">
        <v>268</v>
      </c>
      <c r="B90" s="38">
        <f>[2]AUTO!F91</f>
        <v>0</v>
      </c>
      <c r="C90" s="38">
        <f>[2]AUTO!K91</f>
        <v>0</v>
      </c>
      <c r="D90" s="38">
        <f>[2]AUTO!N91</f>
        <v>8546585</v>
      </c>
      <c r="E90" s="38">
        <f>[2]AUTO!S91</f>
        <v>1847581</v>
      </c>
      <c r="F90" s="38"/>
      <c r="G90" s="38">
        <f>[2]AUTO!AD91</f>
        <v>0</v>
      </c>
      <c r="H90" s="38">
        <f>[2]AUTO!AE91</f>
        <v>0</v>
      </c>
      <c r="I90" s="38">
        <f>[2]AUTO!AF91</f>
        <v>0</v>
      </c>
      <c r="J90" s="38">
        <f>[2]AUTO!AG91</f>
        <v>15298000</v>
      </c>
      <c r="K90" s="38">
        <f>[2]AUTO!AJ91</f>
        <v>0</v>
      </c>
      <c r="L90" s="38">
        <f>[2]AUTO!AM91</f>
        <v>0</v>
      </c>
      <c r="M90" s="38">
        <f>[2]AUTO!AQ91</f>
        <v>0</v>
      </c>
      <c r="N90" s="38">
        <f>[2]AUTO!AR91</f>
        <v>0</v>
      </c>
      <c r="O90" s="38">
        <f>SUM(B90:N90)</f>
        <v>25692166</v>
      </c>
    </row>
    <row r="91" spans="1:15" ht="13.5" customHeight="1" x14ac:dyDescent="0.2">
      <c r="A91" s="256" t="s">
        <v>285</v>
      </c>
      <c r="B91" s="38">
        <f t="shared" ref="B91:K91" si="12">SUM(B92:B93)</f>
        <v>0</v>
      </c>
      <c r="C91" s="38">
        <f t="shared" si="12"/>
        <v>0</v>
      </c>
      <c r="D91" s="38">
        <f t="shared" si="12"/>
        <v>0</v>
      </c>
      <c r="E91" s="38">
        <f t="shared" si="12"/>
        <v>0</v>
      </c>
      <c r="F91" s="38"/>
      <c r="G91" s="38">
        <f t="shared" si="12"/>
        <v>0</v>
      </c>
      <c r="H91" s="38">
        <f t="shared" si="12"/>
        <v>0</v>
      </c>
      <c r="I91" s="38">
        <f t="shared" si="12"/>
        <v>0</v>
      </c>
      <c r="J91" s="38">
        <f t="shared" si="12"/>
        <v>0</v>
      </c>
      <c r="K91" s="38">
        <f t="shared" si="12"/>
        <v>6562</v>
      </c>
      <c r="L91" s="38">
        <f>SUM(L92:L93)</f>
        <v>0</v>
      </c>
      <c r="M91" s="38">
        <f>SUM(M92:M93)</f>
        <v>428619518</v>
      </c>
      <c r="N91" s="38">
        <f>SUM(N92:N93)</f>
        <v>0</v>
      </c>
      <c r="O91" s="38">
        <f>SUM(O92:O93)</f>
        <v>428626080</v>
      </c>
    </row>
    <row r="92" spans="1:15" hidden="1" x14ac:dyDescent="0.2">
      <c r="A92" s="256" t="s">
        <v>270</v>
      </c>
      <c r="B92" s="38">
        <f>[2]AUTO!F93</f>
        <v>0</v>
      </c>
      <c r="C92" s="38">
        <f>[2]AUTO!K93</f>
        <v>0</v>
      </c>
      <c r="D92" s="38">
        <f>[2]AUTO!N93</f>
        <v>0</v>
      </c>
      <c r="E92" s="38">
        <f>[2]AUTO!S93</f>
        <v>0</v>
      </c>
      <c r="F92" s="38"/>
      <c r="G92" s="38">
        <f>[2]AUTO!AD93</f>
        <v>0</v>
      </c>
      <c r="H92" s="38">
        <f>[2]AUTO!AE93</f>
        <v>0</v>
      </c>
      <c r="I92" s="38">
        <f>[2]AUTO!AF93</f>
        <v>0</v>
      </c>
      <c r="J92" s="38">
        <f>[2]AUTO!AG93</f>
        <v>0</v>
      </c>
      <c r="K92" s="38">
        <f>[2]AUTO!AJ93</f>
        <v>0</v>
      </c>
      <c r="L92" s="38">
        <f>[2]AUTO!AM93</f>
        <v>0</v>
      </c>
      <c r="M92" s="38">
        <f>[2]AUTO!AQ93</f>
        <v>428619518</v>
      </c>
      <c r="N92" s="38">
        <f>[2]AUTO!AR93</f>
        <v>0</v>
      </c>
      <c r="O92" s="38">
        <f>SUM(B92:N92)</f>
        <v>428619518</v>
      </c>
    </row>
    <row r="93" spans="1:15" hidden="1" x14ac:dyDescent="0.2">
      <c r="A93" s="256" t="s">
        <v>271</v>
      </c>
      <c r="B93" s="38">
        <f>[2]AUTO!F94</f>
        <v>0</v>
      </c>
      <c r="C93" s="38">
        <f>[2]AUTO!K94</f>
        <v>0</v>
      </c>
      <c r="D93" s="38">
        <f>[2]AUTO!N94</f>
        <v>0</v>
      </c>
      <c r="E93" s="38">
        <f>[2]AUTO!S94</f>
        <v>0</v>
      </c>
      <c r="F93" s="38"/>
      <c r="G93" s="38">
        <f>[2]AUTO!AD94</f>
        <v>0</v>
      </c>
      <c r="H93" s="38">
        <f>[2]AUTO!AE94</f>
        <v>0</v>
      </c>
      <c r="I93" s="38">
        <f>[2]AUTO!AF94</f>
        <v>0</v>
      </c>
      <c r="J93" s="38">
        <f>[2]AUTO!AG94</f>
        <v>0</v>
      </c>
      <c r="K93" s="38">
        <f>[2]AUTO!AJ94</f>
        <v>6562</v>
      </c>
      <c r="L93" s="38">
        <f>[2]AUTO!AM94</f>
        <v>0</v>
      </c>
      <c r="M93" s="38">
        <f>[2]AUTO!AQ94</f>
        <v>0</v>
      </c>
      <c r="N93" s="38">
        <f>[2]AUTO!AR94</f>
        <v>0</v>
      </c>
      <c r="O93" s="38">
        <f>SUM(B93:N93)</f>
        <v>6562</v>
      </c>
    </row>
    <row r="94" spans="1:15" x14ac:dyDescent="0.2">
      <c r="A94" s="74" t="s">
        <v>272</v>
      </c>
      <c r="B94" s="38">
        <f>[2]AUTO!F95</f>
        <v>2196</v>
      </c>
      <c r="C94" s="38">
        <f>[2]AUTO!K95</f>
        <v>0</v>
      </c>
      <c r="D94" s="38">
        <f>[2]AUTO!N95</f>
        <v>0</v>
      </c>
      <c r="E94" s="38">
        <f>[2]AUTO!S95</f>
        <v>0</v>
      </c>
      <c r="F94" s="38"/>
      <c r="G94" s="38">
        <f>[2]AUTO!AD95</f>
        <v>0</v>
      </c>
      <c r="H94" s="38">
        <f>[2]AUTO!AE95</f>
        <v>0</v>
      </c>
      <c r="I94" s="38">
        <f>[2]AUTO!AF95</f>
        <v>0</v>
      </c>
      <c r="J94" s="38">
        <f>[2]AUTO!AG95</f>
        <v>0</v>
      </c>
      <c r="K94" s="38">
        <f>[2]AUTO!AJ95</f>
        <v>0</v>
      </c>
      <c r="L94" s="38">
        <f>[2]AUTO!AM95</f>
        <v>0</v>
      </c>
      <c r="M94" s="38">
        <f>[2]AUTO!AQ95</f>
        <v>0</v>
      </c>
      <c r="N94" s="38">
        <f>[2]AUTO!AR95</f>
        <v>0</v>
      </c>
      <c r="O94" s="38">
        <f>SUM(B94:N94)</f>
        <v>2196</v>
      </c>
    </row>
    <row r="95" spans="1:15" ht="13.5" customHeight="1" x14ac:dyDescent="0.2">
      <c r="A95" s="254" t="s">
        <v>273</v>
      </c>
      <c r="B95" s="38">
        <f>[2]AUTO!F96</f>
        <v>0</v>
      </c>
      <c r="C95" s="38">
        <f>[2]AUTO!K96</f>
        <v>0</v>
      </c>
      <c r="D95" s="38">
        <f>[2]AUTO!N96</f>
        <v>0</v>
      </c>
      <c r="E95" s="38">
        <f>[2]AUTO!S96</f>
        <v>0</v>
      </c>
      <c r="F95" s="38"/>
      <c r="G95" s="38">
        <f>[2]AUTO!AD96</f>
        <v>0</v>
      </c>
      <c r="H95" s="38">
        <f>[2]AUTO!AE96</f>
        <v>0</v>
      </c>
      <c r="I95" s="38">
        <f>[2]AUTO!AF96</f>
        <v>392797000</v>
      </c>
      <c r="J95" s="38">
        <f>[2]AUTO!AG96</f>
        <v>0</v>
      </c>
      <c r="K95" s="38">
        <f>[2]AUTO!AJ96</f>
        <v>0</v>
      </c>
      <c r="L95" s="38">
        <f>[2]AUTO!AM96</f>
        <v>0</v>
      </c>
      <c r="M95" s="38">
        <f>[2]AUTO!AQ96</f>
        <v>0</v>
      </c>
      <c r="N95" s="38">
        <f>[2]AUTO!AR96</f>
        <v>0</v>
      </c>
      <c r="O95" s="38">
        <f>SUM(B95:N95)</f>
        <v>392797000</v>
      </c>
    </row>
    <row r="96" spans="1:15" ht="20.25" customHeight="1" thickBot="1" x14ac:dyDescent="0.25">
      <c r="A96" s="277" t="s">
        <v>45</v>
      </c>
      <c r="B96" s="262">
        <f t="shared" ref="B96:O96" si="13">SUM(B6:B12)+SUM(B15:B20)+SUM(B23:B25)+SUM(B28:B29)+SUM(B32:B48)+B91+B95+B90+B94</f>
        <v>36272143</v>
      </c>
      <c r="C96" s="262">
        <f t="shared" si="13"/>
        <v>1141256</v>
      </c>
      <c r="D96" s="262">
        <f t="shared" si="13"/>
        <v>15816010</v>
      </c>
      <c r="E96" s="262">
        <f t="shared" si="13"/>
        <v>11350718</v>
      </c>
      <c r="F96" s="262">
        <f t="shared" si="13"/>
        <v>7301332</v>
      </c>
      <c r="G96" s="262">
        <f t="shared" si="13"/>
        <v>0</v>
      </c>
      <c r="H96" s="262">
        <f t="shared" si="13"/>
        <v>379</v>
      </c>
      <c r="I96" s="262">
        <f t="shared" si="13"/>
        <v>392797000</v>
      </c>
      <c r="J96" s="262">
        <f t="shared" si="13"/>
        <v>15298000</v>
      </c>
      <c r="K96" s="262">
        <f t="shared" si="13"/>
        <v>899243</v>
      </c>
      <c r="L96" s="262">
        <f t="shared" si="13"/>
        <v>814867</v>
      </c>
      <c r="M96" s="262">
        <f t="shared" si="13"/>
        <v>428619518</v>
      </c>
      <c r="N96" s="262">
        <f t="shared" si="13"/>
        <v>0</v>
      </c>
      <c r="O96" s="262">
        <f t="shared" si="13"/>
        <v>910310466</v>
      </c>
    </row>
    <row r="97" ht="13.5" thickTop="1" x14ac:dyDescent="0.2"/>
  </sheetData>
  <printOptions gridLines="1"/>
  <pageMargins left="0.48" right="0.25" top="0.46" bottom="0.35" header="0.17" footer="0.17"/>
  <pageSetup paperSize="9" scale="70"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16"/>
  <sheetViews>
    <sheetView zoomScale="148" zoomScaleNormal="148" workbookViewId="0">
      <pane xSplit="1" ySplit="5" topLeftCell="B42" activePane="bottomRight" state="frozen"/>
      <selection pane="topRight" activeCell="B1" sqref="B1"/>
      <selection pane="bottomLeft" activeCell="A7" sqref="A7"/>
      <selection pane="bottomRight" activeCell="H101" sqref="H101"/>
    </sheetView>
  </sheetViews>
  <sheetFormatPr defaultRowHeight="12" customHeight="1" x14ac:dyDescent="0.2"/>
  <cols>
    <col min="1" max="1" width="12.7109375" style="231" customWidth="1"/>
    <col min="2" max="2" width="10.42578125" style="231" customWidth="1"/>
    <col min="3" max="4" width="9.5703125" style="231" customWidth="1"/>
    <col min="5" max="5" width="10.42578125" style="231" customWidth="1"/>
    <col min="6" max="6" width="8.42578125" style="231" customWidth="1"/>
    <col min="7" max="7" width="9.42578125" style="231" hidden="1" customWidth="1"/>
    <col min="8" max="8" width="8.5703125" style="231" customWidth="1"/>
    <col min="9" max="9" width="9.42578125" style="231" customWidth="1"/>
    <col min="10" max="10" width="10.5703125" style="231" hidden="1" customWidth="1"/>
    <col min="11" max="11" width="10" style="231" customWidth="1"/>
    <col min="12" max="12" width="9.5703125" style="231" customWidth="1"/>
    <col min="13" max="13" width="9.85546875" style="231" customWidth="1"/>
    <col min="14" max="14" width="9.140625" style="5"/>
    <col min="15" max="15" width="9.85546875" style="5" bestFit="1" customWidth="1"/>
    <col min="16" max="16384" width="9.140625" style="5"/>
  </cols>
  <sheetData>
    <row r="1" spans="1:13" s="264" customFormat="1" ht="12" customHeight="1" x14ac:dyDescent="0.2">
      <c r="A1" s="241" t="str">
        <f>[2]SUM!A1</f>
        <v>CY 2016 ALLOTMENT RELEASES</v>
      </c>
      <c r="B1" s="241"/>
      <c r="C1" s="241"/>
      <c r="M1" s="265"/>
    </row>
    <row r="2" spans="1:13" s="264" customFormat="1" ht="12" customHeight="1" x14ac:dyDescent="0.2">
      <c r="A2" s="266" t="s">
        <v>278</v>
      </c>
      <c r="B2" s="266"/>
      <c r="C2" s="266"/>
    </row>
    <row r="3" spans="1:13" s="264" customFormat="1" ht="12" customHeight="1" x14ac:dyDescent="0.2">
      <c r="A3" s="241" t="str">
        <f>[2]SUM!A3</f>
        <v>JANUARY 1- DECEMBER 31, 2016</v>
      </c>
      <c r="B3" s="241"/>
      <c r="C3" s="241"/>
      <c r="D3" s="1"/>
    </row>
    <row r="4" spans="1:13" s="264" customFormat="1" ht="12" customHeight="1" x14ac:dyDescent="0.2">
      <c r="A4" s="241" t="s">
        <v>1</v>
      </c>
      <c r="B4" s="241"/>
      <c r="C4" s="241"/>
    </row>
    <row r="5" spans="1:13" ht="61.5" customHeight="1" x14ac:dyDescent="0.2">
      <c r="A5" s="278" t="s">
        <v>2</v>
      </c>
      <c r="B5" s="278" t="s">
        <v>279</v>
      </c>
      <c r="C5" s="272" t="s">
        <v>136</v>
      </c>
      <c r="D5" s="274" t="s">
        <v>275</v>
      </c>
      <c r="E5" s="279" t="s">
        <v>149</v>
      </c>
      <c r="F5" s="272" t="s">
        <v>143</v>
      </c>
      <c r="G5" s="279" t="s">
        <v>280</v>
      </c>
      <c r="H5" s="272" t="s">
        <v>281</v>
      </c>
      <c r="I5" s="279" t="s">
        <v>147</v>
      </c>
      <c r="J5" s="271" t="s">
        <v>146</v>
      </c>
      <c r="K5" s="271" t="s">
        <v>277</v>
      </c>
      <c r="L5" s="274" t="s">
        <v>282</v>
      </c>
      <c r="M5" s="274" t="s">
        <v>283</v>
      </c>
    </row>
    <row r="6" spans="1:13" ht="20.100000000000001" hidden="1" customHeight="1" x14ac:dyDescent="0.2">
      <c r="A6" s="246" t="s">
        <v>229</v>
      </c>
      <c r="B6" s="44">
        <f>'[2]CONT-RA10651'!B7</f>
        <v>0</v>
      </c>
      <c r="C6" s="231">
        <f>'[2]CONT-RA10651'!E7</f>
        <v>0</v>
      </c>
      <c r="D6" s="231">
        <f>'[2]CONT-RA10651'!H7</f>
        <v>0</v>
      </c>
      <c r="E6" s="231">
        <f>'[2]CONT-RA10651'!K7</f>
        <v>0</v>
      </c>
      <c r="F6" s="231">
        <f>'[2]CONT-RA10651'!N7</f>
        <v>0</v>
      </c>
      <c r="G6" s="231">
        <f>'[2]CONT-RA10651'!O7</f>
        <v>0</v>
      </c>
      <c r="H6" s="231">
        <f>'[2]CONT-RA10651'!R7</f>
        <v>0</v>
      </c>
      <c r="I6" s="231">
        <f>'[2]CONT-RA10651'!S7</f>
        <v>0</v>
      </c>
      <c r="K6" s="231">
        <f>'[2]CONT-RA10651'!AC7</f>
        <v>0</v>
      </c>
      <c r="L6" s="231">
        <f t="shared" ref="L6:L11" si="0">SUM(C6:K6)</f>
        <v>0</v>
      </c>
      <c r="M6" s="231">
        <f t="shared" ref="M6:M46" si="1">L6+B6</f>
        <v>0</v>
      </c>
    </row>
    <row r="7" spans="1:13" ht="20.100000000000001" hidden="1" customHeight="1" x14ac:dyDescent="0.2">
      <c r="A7" s="18" t="s">
        <v>230</v>
      </c>
      <c r="B7" s="44">
        <f>'[2]CONT-RA10651'!B8</f>
        <v>0</v>
      </c>
      <c r="C7" s="231">
        <f>'[2]CONT-RA10651'!E8</f>
        <v>0</v>
      </c>
      <c r="D7" s="231">
        <f>'[2]CONT-RA10651'!H8</f>
        <v>0</v>
      </c>
      <c r="E7" s="231">
        <f>'[2]CONT-RA10651'!K8</f>
        <v>0</v>
      </c>
      <c r="F7" s="231">
        <f>'[2]CONT-RA10651'!N8</f>
        <v>0</v>
      </c>
      <c r="G7" s="231">
        <f>'[2]CONT-RA10651'!O8</f>
        <v>0</v>
      </c>
      <c r="H7" s="231">
        <f>'[2]CONT-RA10651'!R8</f>
        <v>0</v>
      </c>
      <c r="I7" s="231">
        <f>'[2]CONT-RA10651'!S8</f>
        <v>0</v>
      </c>
      <c r="K7" s="231">
        <f>'[2]CONT-RA10651'!AC8</f>
        <v>0</v>
      </c>
      <c r="L7" s="231">
        <f t="shared" si="0"/>
        <v>0</v>
      </c>
      <c r="M7" s="231">
        <f t="shared" si="1"/>
        <v>0</v>
      </c>
    </row>
    <row r="8" spans="1:13" ht="20.100000000000001" hidden="1" customHeight="1" x14ac:dyDescent="0.2">
      <c r="A8" s="18" t="s">
        <v>231</v>
      </c>
      <c r="B8" s="44">
        <f>'[2]CONT-RA10651'!B9</f>
        <v>0</v>
      </c>
      <c r="C8" s="231">
        <f>'[2]CONT-RA10651'!E9</f>
        <v>0</v>
      </c>
      <c r="D8" s="231">
        <f>'[2]CONT-RA10651'!H9</f>
        <v>0</v>
      </c>
      <c r="E8" s="231">
        <f>'[2]CONT-RA10651'!K9</f>
        <v>0</v>
      </c>
      <c r="F8" s="231">
        <f>'[2]CONT-RA10651'!N9</f>
        <v>0</v>
      </c>
      <c r="G8" s="231">
        <f>'[2]CONT-RA10651'!O9</f>
        <v>0</v>
      </c>
      <c r="H8" s="231">
        <f>'[2]CONT-RA10651'!R9</f>
        <v>0</v>
      </c>
      <c r="I8" s="231">
        <f>'[2]CONT-RA10651'!S9</f>
        <v>0</v>
      </c>
      <c r="K8" s="231">
        <f>'[2]CONT-RA10651'!AC9</f>
        <v>0</v>
      </c>
      <c r="L8" s="231">
        <f t="shared" si="0"/>
        <v>0</v>
      </c>
      <c r="M8" s="231">
        <f t="shared" si="1"/>
        <v>0</v>
      </c>
    </row>
    <row r="9" spans="1:13" ht="20.100000000000001" hidden="1" customHeight="1" x14ac:dyDescent="0.2">
      <c r="A9" s="18" t="s">
        <v>232</v>
      </c>
      <c r="B9" s="44">
        <f>'[2]CONT-RA10651'!B10</f>
        <v>0</v>
      </c>
      <c r="C9" s="231">
        <f>'[2]CONT-RA10651'!E10</f>
        <v>0</v>
      </c>
      <c r="D9" s="231">
        <f>'[2]CONT-RA10651'!H10</f>
        <v>0</v>
      </c>
      <c r="E9" s="231">
        <f>'[2]CONT-RA10651'!K10</f>
        <v>0</v>
      </c>
      <c r="F9" s="231">
        <f>'[2]CONT-RA10651'!N10</f>
        <v>0</v>
      </c>
      <c r="G9" s="231">
        <f>'[2]CONT-RA10651'!O10</f>
        <v>0</v>
      </c>
      <c r="H9" s="231">
        <f>'[2]CONT-RA10651'!R10</f>
        <v>0</v>
      </c>
      <c r="I9" s="231">
        <f>'[2]CONT-RA10651'!S10</f>
        <v>0</v>
      </c>
      <c r="K9" s="231">
        <f>'[2]CONT-RA10651'!AC10</f>
        <v>0</v>
      </c>
      <c r="L9" s="231">
        <f t="shared" si="0"/>
        <v>0</v>
      </c>
      <c r="M9" s="231">
        <f t="shared" si="1"/>
        <v>0</v>
      </c>
    </row>
    <row r="10" spans="1:13" ht="20.100000000000001" customHeight="1" x14ac:dyDescent="0.2">
      <c r="A10" s="18" t="s">
        <v>233</v>
      </c>
      <c r="B10" s="44">
        <f>'[2]CONT-RA10651'!B11</f>
        <v>266500</v>
      </c>
      <c r="C10" s="231">
        <f>'[2]CONT-RA10651'!E11</f>
        <v>0</v>
      </c>
      <c r="D10" s="231">
        <f>'[2]CONT-RA10651'!H11</f>
        <v>0</v>
      </c>
      <c r="E10" s="231">
        <f>'[2]CONT-RA10651'!K11</f>
        <v>841209</v>
      </c>
      <c r="F10" s="231">
        <f>'[2]CONT-RA10651'!N11</f>
        <v>0</v>
      </c>
      <c r="G10" s="231">
        <f>'[2]CONT-RA10651'!O11</f>
        <v>0</v>
      </c>
      <c r="H10" s="231">
        <f>'[2]CONT-RA10651'!R11</f>
        <v>0</v>
      </c>
      <c r="I10" s="231">
        <f>'[2]CONT-RA10651'!S11</f>
        <v>0</v>
      </c>
      <c r="K10" s="231">
        <f>'[2]CONT-RA10651'!Z11</f>
        <v>0</v>
      </c>
      <c r="L10" s="231">
        <f t="shared" si="0"/>
        <v>841209</v>
      </c>
      <c r="M10" s="231">
        <f t="shared" si="1"/>
        <v>1107709</v>
      </c>
    </row>
    <row r="11" spans="1:13" ht="20.100000000000001" hidden="1" customHeight="1" x14ac:dyDescent="0.2">
      <c r="A11" s="18" t="s">
        <v>234</v>
      </c>
      <c r="B11" s="44">
        <f>'[2]CONT-RA10651'!B12</f>
        <v>0</v>
      </c>
      <c r="C11" s="231">
        <f>'[2]CONT-RA10651'!E12</f>
        <v>0</v>
      </c>
      <c r="D11" s="231">
        <f>'[2]CONT-RA10651'!H12</f>
        <v>0</v>
      </c>
      <c r="E11" s="231">
        <f>'[2]CONT-RA10651'!K12</f>
        <v>0</v>
      </c>
      <c r="F11" s="231">
        <f>'[2]CONT-RA10651'!N12</f>
        <v>0</v>
      </c>
      <c r="G11" s="231">
        <f>'[2]CONT-RA10651'!O12</f>
        <v>0</v>
      </c>
      <c r="H11" s="231">
        <f>'[2]CONT-RA10651'!R12</f>
        <v>0</v>
      </c>
      <c r="I11" s="231">
        <f>'[2]CONT-RA10651'!S12</f>
        <v>0</v>
      </c>
      <c r="K11" s="231">
        <f>'[2]CONT-RA10651'!AC12</f>
        <v>0</v>
      </c>
      <c r="L11" s="231">
        <f t="shared" si="0"/>
        <v>0</v>
      </c>
      <c r="M11" s="231">
        <f t="shared" si="1"/>
        <v>0</v>
      </c>
    </row>
    <row r="12" spans="1:13" ht="20.100000000000001" customHeight="1" x14ac:dyDescent="0.2">
      <c r="A12" s="74" t="s">
        <v>284</v>
      </c>
      <c r="B12" s="231">
        <f t="shared" ref="B12:K12" si="2">SUM(B13:B14)</f>
        <v>877470</v>
      </c>
      <c r="C12" s="231">
        <f t="shared" si="2"/>
        <v>0</v>
      </c>
      <c r="D12" s="231">
        <f t="shared" si="2"/>
        <v>0</v>
      </c>
      <c r="E12" s="231">
        <f t="shared" si="2"/>
        <v>0</v>
      </c>
      <c r="F12" s="231">
        <f t="shared" si="2"/>
        <v>500000</v>
      </c>
      <c r="G12" s="231">
        <f t="shared" si="2"/>
        <v>0</v>
      </c>
      <c r="H12" s="231">
        <f t="shared" si="2"/>
        <v>0</v>
      </c>
      <c r="I12" s="231">
        <f t="shared" si="2"/>
        <v>0</v>
      </c>
      <c r="K12" s="231">
        <f t="shared" si="2"/>
        <v>0</v>
      </c>
      <c r="L12" s="231">
        <f>SUM(L13:L14)</f>
        <v>500000</v>
      </c>
      <c r="M12" s="231">
        <f t="shared" si="1"/>
        <v>1377470</v>
      </c>
    </row>
    <row r="13" spans="1:13" ht="20.100000000000001" hidden="1" customHeight="1" x14ac:dyDescent="0.2">
      <c r="A13" s="74" t="s">
        <v>236</v>
      </c>
      <c r="B13" s="44">
        <f>'[2]CONT-RA10651'!B14</f>
        <v>877470</v>
      </c>
      <c r="C13" s="231">
        <f>'[2]CONT-RA10651'!E14</f>
        <v>0</v>
      </c>
      <c r="D13" s="231">
        <f>'[2]CONT-RA10651'!H14</f>
        <v>0</v>
      </c>
      <c r="E13" s="231">
        <f>'[2]CONT-RA10651'!K14</f>
        <v>0</v>
      </c>
      <c r="F13" s="231">
        <f>'[2]CONT-RA10651'!N14</f>
        <v>500000</v>
      </c>
      <c r="G13" s="231">
        <f>'[2]CONT-RA10651'!O14</f>
        <v>0</v>
      </c>
      <c r="H13" s="231">
        <f>'[2]CONT-RA10651'!R14</f>
        <v>0</v>
      </c>
      <c r="I13" s="231">
        <f>'[2]CONT-RA10651'!S14</f>
        <v>0</v>
      </c>
      <c r="K13" s="231">
        <f>'[2]CONT-RA10651'!AC14</f>
        <v>0</v>
      </c>
      <c r="L13" s="231">
        <f t="shared" ref="L13:L19" si="3">SUM(C13:K13)</f>
        <v>500000</v>
      </c>
      <c r="M13" s="231">
        <f t="shared" si="1"/>
        <v>1377470</v>
      </c>
    </row>
    <row r="14" spans="1:13" ht="20.100000000000001" hidden="1" customHeight="1" x14ac:dyDescent="0.2">
      <c r="A14" s="74" t="s">
        <v>237</v>
      </c>
      <c r="B14" s="44">
        <f>'[2]CONT-RA10651'!B15</f>
        <v>0</v>
      </c>
      <c r="C14" s="231">
        <f>'[2]CONT-RA10651'!E15</f>
        <v>0</v>
      </c>
      <c r="D14" s="231">
        <f>'[2]CONT-RA10651'!H15</f>
        <v>0</v>
      </c>
      <c r="E14" s="231">
        <f>'[2]CONT-RA10651'!K15</f>
        <v>0</v>
      </c>
      <c r="F14" s="231">
        <f>'[2]CONT-RA10651'!N15</f>
        <v>0</v>
      </c>
      <c r="G14" s="231">
        <f>'[2]CONT-RA10651'!O15</f>
        <v>0</v>
      </c>
      <c r="H14" s="231">
        <f>'[2]CONT-RA10651'!R15</f>
        <v>0</v>
      </c>
      <c r="I14" s="231">
        <f>'[2]CONT-RA10651'!S15</f>
        <v>0</v>
      </c>
      <c r="K14" s="231">
        <f>'[2]CONT-RA10651'!AC15</f>
        <v>0</v>
      </c>
      <c r="L14" s="231">
        <f t="shared" si="3"/>
        <v>0</v>
      </c>
      <c r="M14" s="231">
        <f t="shared" si="1"/>
        <v>0</v>
      </c>
    </row>
    <row r="15" spans="1:13" ht="20.100000000000001" customHeight="1" x14ac:dyDescent="0.2">
      <c r="A15" s="74" t="s">
        <v>238</v>
      </c>
      <c r="B15" s="44">
        <f>'[2]CONT-RA10651'!B16</f>
        <v>281000</v>
      </c>
      <c r="C15" s="231">
        <f>'[2]CONT-RA10651'!E16</f>
        <v>0</v>
      </c>
      <c r="D15" s="231">
        <f>'[2]CONT-RA10651'!H16</f>
        <v>0</v>
      </c>
      <c r="E15" s="231">
        <f>'[2]CONT-RA10651'!K16</f>
        <v>209729</v>
      </c>
      <c r="F15" s="231">
        <f>'[2]CONT-RA10651'!N16</f>
        <v>0</v>
      </c>
      <c r="G15" s="231">
        <f>'[2]CONT-RA10651'!O16</f>
        <v>0</v>
      </c>
      <c r="H15" s="231">
        <f>'[2]CONT-RA10651'!R16</f>
        <v>0</v>
      </c>
      <c r="I15" s="231">
        <f>'[2]CONT-RA10651'!S16</f>
        <v>0</v>
      </c>
      <c r="K15" s="231">
        <f>'[2]CONT-RA10651'!Z16</f>
        <v>0</v>
      </c>
      <c r="L15" s="231">
        <f t="shared" si="3"/>
        <v>209729</v>
      </c>
      <c r="M15" s="231">
        <f t="shared" si="1"/>
        <v>490729</v>
      </c>
    </row>
    <row r="16" spans="1:13" ht="20.100000000000001" hidden="1" customHeight="1" x14ac:dyDescent="0.2">
      <c r="A16" s="74" t="s">
        <v>239</v>
      </c>
      <c r="B16" s="44">
        <f>'[2]CONT-RA10651'!B17</f>
        <v>0</v>
      </c>
      <c r="C16" s="231">
        <f>'[2]CONT-RA10651'!E17</f>
        <v>0</v>
      </c>
      <c r="D16" s="231">
        <f>'[2]CONT-RA10651'!H17</f>
        <v>0</v>
      </c>
      <c r="E16" s="231">
        <f>'[2]CONT-RA10651'!K17</f>
        <v>0</v>
      </c>
      <c r="F16" s="231">
        <f>'[2]CONT-RA10651'!N17</f>
        <v>0</v>
      </c>
      <c r="G16" s="231">
        <f>'[2]CONT-RA10651'!O17</f>
        <v>0</v>
      </c>
      <c r="H16" s="231">
        <f>'[2]CONT-RA10651'!R17</f>
        <v>0</v>
      </c>
      <c r="I16" s="231">
        <f>'[2]CONT-RA10651'!S17</f>
        <v>0</v>
      </c>
      <c r="K16" s="231">
        <f>'[2]CONT-RA10651'!AC17</f>
        <v>0</v>
      </c>
      <c r="L16" s="231">
        <f t="shared" si="3"/>
        <v>0</v>
      </c>
      <c r="M16" s="231">
        <f t="shared" si="1"/>
        <v>0</v>
      </c>
    </row>
    <row r="17" spans="1:13" ht="20.100000000000001" hidden="1" customHeight="1" x14ac:dyDescent="0.2">
      <c r="A17" s="74" t="s">
        <v>240</v>
      </c>
      <c r="B17" s="44">
        <f>'[2]CONT-RA10651'!B18</f>
        <v>0</v>
      </c>
      <c r="C17" s="231">
        <f>'[2]CONT-RA10651'!E18</f>
        <v>0</v>
      </c>
      <c r="D17" s="231">
        <f>'[2]CONT-RA10651'!H18</f>
        <v>0</v>
      </c>
      <c r="E17" s="231">
        <f>'[2]CONT-RA10651'!K18</f>
        <v>0</v>
      </c>
      <c r="F17" s="231">
        <f>'[2]CONT-RA10651'!N18</f>
        <v>0</v>
      </c>
      <c r="G17" s="231">
        <f>'[2]CONT-RA10651'!O18</f>
        <v>0</v>
      </c>
      <c r="H17" s="231">
        <f>'[2]CONT-RA10651'!R18</f>
        <v>0</v>
      </c>
      <c r="I17" s="231">
        <f>'[2]CONT-RA10651'!S18</f>
        <v>0</v>
      </c>
      <c r="K17" s="231">
        <f>'[2]CONT-RA10651'!Z18</f>
        <v>0</v>
      </c>
      <c r="L17" s="231">
        <f t="shared" si="3"/>
        <v>0</v>
      </c>
      <c r="M17" s="231">
        <f t="shared" si="1"/>
        <v>0</v>
      </c>
    </row>
    <row r="18" spans="1:13" ht="20.100000000000001" customHeight="1" x14ac:dyDescent="0.2">
      <c r="A18" s="74" t="s">
        <v>241</v>
      </c>
      <c r="B18" s="44">
        <f>'[2]CONT-RA10651'!B19</f>
        <v>139185</v>
      </c>
      <c r="C18" s="231">
        <f>'[2]CONT-RA10651'!E19</f>
        <v>0</v>
      </c>
      <c r="D18" s="231">
        <f>'[2]CONT-RA10651'!H19</f>
        <v>0</v>
      </c>
      <c r="E18" s="231">
        <f>'[2]CONT-RA10651'!K19</f>
        <v>0</v>
      </c>
      <c r="F18" s="231">
        <f>'[2]CONT-RA10651'!N19</f>
        <v>0</v>
      </c>
      <c r="G18" s="231">
        <f>'[2]CONT-RA10651'!O19</f>
        <v>0</v>
      </c>
      <c r="H18" s="231">
        <f>'[2]CONT-RA10651'!R19</f>
        <v>0</v>
      </c>
      <c r="I18" s="231">
        <f>'[2]CONT-RA10651'!U19</f>
        <v>1016666</v>
      </c>
      <c r="K18" s="231">
        <f>'[2]CONT-RA10651'!AC19</f>
        <v>0</v>
      </c>
      <c r="L18" s="231">
        <f t="shared" si="3"/>
        <v>1016666</v>
      </c>
      <c r="M18" s="231">
        <f t="shared" si="1"/>
        <v>1155851</v>
      </c>
    </row>
    <row r="19" spans="1:13" ht="20.100000000000001" customHeight="1" x14ac:dyDescent="0.2">
      <c r="A19" s="74" t="s">
        <v>242</v>
      </c>
      <c r="B19" s="44">
        <f>'[2]CONT-RA10651'!B20</f>
        <v>290053</v>
      </c>
      <c r="C19" s="231">
        <f>'[2]CONT-RA10651'!E20</f>
        <v>0</v>
      </c>
      <c r="D19" s="231">
        <f>'[2]CONT-RA10651'!H20</f>
        <v>0</v>
      </c>
      <c r="E19" s="231">
        <f>'[2]CONT-RA10651'!K20</f>
        <v>0</v>
      </c>
      <c r="F19" s="231">
        <f>'[2]CONT-RA10651'!N20</f>
        <v>16260</v>
      </c>
      <c r="G19" s="231">
        <f>'[2]CONT-RA10651'!O20</f>
        <v>0</v>
      </c>
      <c r="H19" s="231">
        <f>'[2]CONT-RA10651'!R20</f>
        <v>0</v>
      </c>
      <c r="I19" s="231">
        <f>'[2]CONT-RA10651'!U20</f>
        <v>77764</v>
      </c>
      <c r="K19" s="231">
        <f>'[2]CONT-RA10651'!AC20</f>
        <v>0</v>
      </c>
      <c r="L19" s="231">
        <f t="shared" si="3"/>
        <v>94024</v>
      </c>
      <c r="M19" s="231">
        <f t="shared" si="1"/>
        <v>384077</v>
      </c>
    </row>
    <row r="20" spans="1:13" ht="20.100000000000001" customHeight="1" x14ac:dyDescent="0.2">
      <c r="A20" s="74" t="s">
        <v>243</v>
      </c>
      <c r="B20" s="231">
        <f t="shared" ref="B20:K20" si="4">+B21+B22</f>
        <v>3112492</v>
      </c>
      <c r="C20" s="231">
        <f t="shared" si="4"/>
        <v>0</v>
      </c>
      <c r="D20" s="231">
        <f t="shared" si="4"/>
        <v>0</v>
      </c>
      <c r="E20" s="231">
        <f t="shared" si="4"/>
        <v>0</v>
      </c>
      <c r="F20" s="231">
        <f t="shared" si="4"/>
        <v>0</v>
      </c>
      <c r="G20" s="231">
        <f t="shared" si="4"/>
        <v>0</v>
      </c>
      <c r="H20" s="231">
        <f t="shared" si="4"/>
        <v>0</v>
      </c>
      <c r="I20" s="231">
        <f t="shared" si="4"/>
        <v>0</v>
      </c>
      <c r="K20" s="231">
        <f t="shared" si="4"/>
        <v>0</v>
      </c>
      <c r="L20" s="231">
        <f>+L21+L22</f>
        <v>0</v>
      </c>
      <c r="M20" s="231">
        <f t="shared" si="1"/>
        <v>3112492</v>
      </c>
    </row>
    <row r="21" spans="1:13" ht="20.100000000000001" hidden="1" customHeight="1" x14ac:dyDescent="0.2">
      <c r="A21" s="74" t="s">
        <v>236</v>
      </c>
      <c r="B21" s="44">
        <f>'[2]CONT-RA10651'!B22</f>
        <v>701495</v>
      </c>
      <c r="C21" s="231">
        <f>'[2]CONT-RA10651'!E22</f>
        <v>0</v>
      </c>
      <c r="D21" s="231">
        <f>'[2]CONT-RA10651'!H22</f>
        <v>0</v>
      </c>
      <c r="E21" s="231">
        <f>'[2]CONT-RA10651'!K22</f>
        <v>0</v>
      </c>
      <c r="F21" s="231">
        <f>'[2]CONT-RA10651'!N22</f>
        <v>0</v>
      </c>
      <c r="G21" s="231">
        <f>'[2]CONT-RA10651'!O22</f>
        <v>0</v>
      </c>
      <c r="H21" s="231">
        <f>'[2]CONT-RA10651'!R22</f>
        <v>0</v>
      </c>
      <c r="I21" s="231">
        <f>'[2]CONT-RA10651'!S22</f>
        <v>0</v>
      </c>
      <c r="K21" s="231">
        <f>'[2]CONT-RA10651'!AC22</f>
        <v>0</v>
      </c>
      <c r="L21" s="231">
        <f>SUM(C21:K21)</f>
        <v>0</v>
      </c>
      <c r="M21" s="231">
        <f t="shared" si="1"/>
        <v>701495</v>
      </c>
    </row>
    <row r="22" spans="1:13" ht="20.100000000000001" hidden="1" customHeight="1" x14ac:dyDescent="0.2">
      <c r="A22" s="74" t="s">
        <v>237</v>
      </c>
      <c r="B22" s="44">
        <f>'[2]CONT-RA10651'!B23</f>
        <v>2410997</v>
      </c>
      <c r="C22" s="231">
        <f>'[2]CONT-RA10651'!E23</f>
        <v>0</v>
      </c>
      <c r="D22" s="231">
        <f>'[2]CONT-RA10651'!H23</f>
        <v>0</v>
      </c>
      <c r="E22" s="231">
        <f>'[2]CONT-RA10651'!K23</f>
        <v>0</v>
      </c>
      <c r="F22" s="231">
        <f>'[2]CONT-RA10651'!N23</f>
        <v>0</v>
      </c>
      <c r="G22" s="231">
        <f>'[2]CONT-RA10651'!O23</f>
        <v>0</v>
      </c>
      <c r="H22" s="231">
        <f>'[2]CONT-RA10651'!R23</f>
        <v>0</v>
      </c>
      <c r="I22" s="231">
        <f>'[2]CONT-RA10651'!S23</f>
        <v>0</v>
      </c>
      <c r="K22" s="231">
        <f>'[2]CONT-RA10651'!AC23</f>
        <v>0</v>
      </c>
      <c r="L22" s="231">
        <f>SUM(C22:K22)</f>
        <v>0</v>
      </c>
      <c r="M22" s="231">
        <f t="shared" si="1"/>
        <v>2410997</v>
      </c>
    </row>
    <row r="23" spans="1:13" ht="20.100000000000001" customHeight="1" x14ac:dyDescent="0.2">
      <c r="A23" s="74" t="s">
        <v>244</v>
      </c>
      <c r="B23" s="44">
        <f>'[2]CONT-RA10651'!B24</f>
        <v>735000</v>
      </c>
      <c r="C23" s="231">
        <f>'[2]CONT-RA10651'!E24</f>
        <v>0</v>
      </c>
      <c r="D23" s="231">
        <f>'[2]CONT-RA10651'!H24</f>
        <v>0</v>
      </c>
      <c r="E23" s="231">
        <f>'[2]CONT-RA10651'!K24</f>
        <v>0</v>
      </c>
      <c r="F23" s="231">
        <f>'[2]CONT-RA10651'!N24</f>
        <v>0</v>
      </c>
      <c r="G23" s="231">
        <f>'[2]CONT-RA10651'!O24</f>
        <v>0</v>
      </c>
      <c r="H23" s="231">
        <f>'[2]CONT-RA10651'!R24</f>
        <v>0</v>
      </c>
      <c r="I23" s="231">
        <f>'[2]CONT-RA10651'!S24</f>
        <v>0</v>
      </c>
      <c r="K23" s="231">
        <f>'[2]CONT-RA10651'!AC24</f>
        <v>0</v>
      </c>
      <c r="L23" s="231">
        <f>SUM(C23:K23)</f>
        <v>0</v>
      </c>
      <c r="M23" s="231">
        <f t="shared" si="1"/>
        <v>735000</v>
      </c>
    </row>
    <row r="24" spans="1:13" ht="20.100000000000001" customHeight="1" x14ac:dyDescent="0.2">
      <c r="A24" s="74" t="s">
        <v>245</v>
      </c>
      <c r="B24" s="44">
        <f>'[2]CONT-RA10651'!B25</f>
        <v>81000</v>
      </c>
      <c r="C24" s="231">
        <f>'[2]CONT-RA10651'!E25</f>
        <v>0</v>
      </c>
      <c r="D24" s="231">
        <f>'[2]CONT-RA10651'!H25</f>
        <v>0</v>
      </c>
      <c r="E24" s="231">
        <f>'[2]CONT-RA10651'!K25</f>
        <v>0</v>
      </c>
      <c r="F24" s="231">
        <f>'[2]CONT-RA10651'!N25</f>
        <v>11946</v>
      </c>
      <c r="G24" s="231">
        <f>'[2]CONT-RA10651'!O25</f>
        <v>0</v>
      </c>
      <c r="H24" s="231">
        <f>'[2]CONT-RA10651'!R25</f>
        <v>0</v>
      </c>
      <c r="I24" s="231">
        <f>'[2]CONT-RA10651'!S25</f>
        <v>0</v>
      </c>
      <c r="K24" s="231">
        <f>'[2]CONT-RA10651'!AC25</f>
        <v>0</v>
      </c>
      <c r="L24" s="231">
        <f>SUM(C24:K24)</f>
        <v>11946</v>
      </c>
      <c r="M24" s="231">
        <f t="shared" si="1"/>
        <v>92946</v>
      </c>
    </row>
    <row r="25" spans="1:13" ht="20.100000000000001" hidden="1" customHeight="1" x14ac:dyDescent="0.2">
      <c r="A25" s="74" t="s">
        <v>246</v>
      </c>
      <c r="B25" s="231">
        <f t="shared" ref="B25:H25" si="5">+B26+B27</f>
        <v>0</v>
      </c>
      <c r="C25" s="231">
        <f t="shared" si="5"/>
        <v>0</v>
      </c>
      <c r="D25" s="231">
        <f t="shared" si="5"/>
        <v>0</v>
      </c>
      <c r="E25" s="231">
        <f t="shared" si="5"/>
        <v>0</v>
      </c>
      <c r="F25" s="231">
        <f t="shared" si="5"/>
        <v>0</v>
      </c>
      <c r="G25" s="231">
        <f t="shared" si="5"/>
        <v>0</v>
      </c>
      <c r="H25" s="231">
        <f t="shared" si="5"/>
        <v>0</v>
      </c>
      <c r="I25" s="231">
        <f>+I26+I27</f>
        <v>0</v>
      </c>
      <c r="K25" s="231">
        <f>+K26+K27</f>
        <v>0</v>
      </c>
      <c r="L25" s="231">
        <f>+L26+L27</f>
        <v>0</v>
      </c>
      <c r="M25" s="231">
        <f t="shared" si="1"/>
        <v>0</v>
      </c>
    </row>
    <row r="26" spans="1:13" ht="20.100000000000001" hidden="1" customHeight="1" x14ac:dyDescent="0.2">
      <c r="A26" s="74" t="s">
        <v>236</v>
      </c>
      <c r="B26" s="44">
        <f>'[2]CONT-RA10651'!B27</f>
        <v>0</v>
      </c>
      <c r="C26" s="231">
        <f>'[2]CONT-RA10651'!E27</f>
        <v>0</v>
      </c>
      <c r="D26" s="231">
        <f>'[2]CONT-RA10651'!H27</f>
        <v>0</v>
      </c>
      <c r="E26" s="231">
        <f>'[2]CONT-RA10651'!K27</f>
        <v>0</v>
      </c>
      <c r="F26" s="231">
        <f>'[2]CONT-RA10651'!N27</f>
        <v>0</v>
      </c>
      <c r="G26" s="231">
        <f>'[2]CONT-RA10651'!O27</f>
        <v>0</v>
      </c>
      <c r="H26" s="231">
        <f>'[2]CONT-RA10651'!R27</f>
        <v>0</v>
      </c>
      <c r="I26" s="231">
        <f>'[2]CONT-RA10651'!S27</f>
        <v>0</v>
      </c>
      <c r="K26" s="231">
        <f>'[2]CONT-RA10651'!AC27</f>
        <v>0</v>
      </c>
      <c r="L26" s="231">
        <f>SUM(C26:K26)</f>
        <v>0</v>
      </c>
      <c r="M26" s="231">
        <f t="shared" si="1"/>
        <v>0</v>
      </c>
    </row>
    <row r="27" spans="1:13" ht="20.100000000000001" hidden="1" customHeight="1" x14ac:dyDescent="0.2">
      <c r="A27" s="74" t="s">
        <v>237</v>
      </c>
      <c r="B27" s="44">
        <f>'[2]CONT-RA10651'!B28</f>
        <v>0</v>
      </c>
      <c r="C27" s="231">
        <f>'[2]CONT-RA10651'!E28</f>
        <v>0</v>
      </c>
      <c r="D27" s="231">
        <f>'[2]CONT-RA10651'!H28</f>
        <v>0</v>
      </c>
      <c r="E27" s="231">
        <f>'[2]CONT-RA10651'!K28</f>
        <v>0</v>
      </c>
      <c r="F27" s="231">
        <f>'[2]CONT-RA10651'!N28</f>
        <v>0</v>
      </c>
      <c r="G27" s="231">
        <f>'[2]CONT-RA10651'!O28</f>
        <v>0</v>
      </c>
      <c r="H27" s="231">
        <f>'[2]CONT-RA10651'!R28</f>
        <v>0</v>
      </c>
      <c r="I27" s="231">
        <f>'[2]CONT-RA10651'!S28</f>
        <v>0</v>
      </c>
      <c r="K27" s="231">
        <f>'[2]CONT-RA10651'!AC28</f>
        <v>0</v>
      </c>
      <c r="L27" s="231">
        <f>SUM(C27:K27)</f>
        <v>0</v>
      </c>
      <c r="M27" s="231">
        <f t="shared" si="1"/>
        <v>0</v>
      </c>
    </row>
    <row r="28" spans="1:13" ht="20.100000000000001" customHeight="1" x14ac:dyDescent="0.2">
      <c r="A28" s="74" t="s">
        <v>247</v>
      </c>
      <c r="B28" s="44">
        <f>'[2]CONT-RA10651'!B29</f>
        <v>3876058</v>
      </c>
      <c r="C28" s="231">
        <f>'[2]CONT-RA10651'!E29</f>
        <v>0</v>
      </c>
      <c r="D28" s="231">
        <f>'[2]CONT-RA10651'!H29</f>
        <v>0</v>
      </c>
      <c r="E28" s="231">
        <f>'[2]CONT-RA10651'!K29</f>
        <v>2358</v>
      </c>
      <c r="F28" s="231">
        <f>'[2]CONT-RA10651'!N29</f>
        <v>35210</v>
      </c>
      <c r="G28" s="231">
        <f>'[2]CONT-RA10651'!O29</f>
        <v>0</v>
      </c>
      <c r="H28" s="231">
        <f>'[2]CONT-RA10651'!R29</f>
        <v>0</v>
      </c>
      <c r="I28" s="231">
        <f>'[2]CONT-RA10651'!S29</f>
        <v>0</v>
      </c>
      <c r="K28" s="231">
        <f>'[2]CONT-RA10651'!AC29</f>
        <v>0</v>
      </c>
      <c r="L28" s="231">
        <f>SUM(C28:K28)</f>
        <v>37568</v>
      </c>
      <c r="M28" s="231">
        <f t="shared" si="1"/>
        <v>3913626</v>
      </c>
    </row>
    <row r="29" spans="1:13" ht="20.100000000000001" customHeight="1" x14ac:dyDescent="0.2">
      <c r="A29" s="74" t="s">
        <v>248</v>
      </c>
      <c r="B29" s="231">
        <f t="shared" ref="B29:L29" si="6">+B30+B31</f>
        <v>9584727</v>
      </c>
      <c r="C29" s="231">
        <f t="shared" si="6"/>
        <v>0</v>
      </c>
      <c r="D29" s="231">
        <f t="shared" si="6"/>
        <v>0</v>
      </c>
      <c r="E29" s="231">
        <f t="shared" si="6"/>
        <v>2051568</v>
      </c>
      <c r="F29" s="231">
        <f t="shared" si="6"/>
        <v>0</v>
      </c>
      <c r="G29" s="231">
        <f t="shared" si="6"/>
        <v>0</v>
      </c>
      <c r="H29" s="231">
        <f t="shared" si="6"/>
        <v>0</v>
      </c>
      <c r="I29" s="231">
        <f t="shared" si="6"/>
        <v>0</v>
      </c>
      <c r="K29" s="231">
        <f t="shared" si="6"/>
        <v>120000</v>
      </c>
      <c r="L29" s="231">
        <f t="shared" si="6"/>
        <v>2171568</v>
      </c>
      <c r="M29" s="231">
        <f t="shared" si="1"/>
        <v>11756295</v>
      </c>
    </row>
    <row r="30" spans="1:13" ht="20.100000000000001" hidden="1" customHeight="1" x14ac:dyDescent="0.2">
      <c r="A30" s="74" t="s">
        <v>236</v>
      </c>
      <c r="B30" s="44">
        <f>'[2]CONT-RA10651'!B31</f>
        <v>9584727</v>
      </c>
      <c r="C30" s="231">
        <f>'[2]CONT-RA10651'!E31</f>
        <v>0</v>
      </c>
      <c r="D30" s="231">
        <f>'[2]CONT-RA10651'!H31</f>
        <v>0</v>
      </c>
      <c r="E30" s="231">
        <f>'[2]CONT-RA10651'!K31</f>
        <v>2051568</v>
      </c>
      <c r="F30" s="231">
        <f>'[2]CONT-RA10651'!N31</f>
        <v>0</v>
      </c>
      <c r="G30" s="231">
        <f>'[2]CONT-RA10651'!O31</f>
        <v>0</v>
      </c>
      <c r="H30" s="231">
        <f>'[2]CONT-RA10651'!R31</f>
        <v>0</v>
      </c>
      <c r="I30" s="231">
        <f>'[2]CONT-RA10651'!S31</f>
        <v>0</v>
      </c>
      <c r="K30" s="231">
        <f>'[2]CONT-RA10651'!Y31</f>
        <v>120000</v>
      </c>
      <c r="L30" s="231">
        <f t="shared" ref="L30:L46" si="7">SUM(C30:K30)</f>
        <v>2171568</v>
      </c>
      <c r="M30" s="231">
        <f t="shared" si="1"/>
        <v>11756295</v>
      </c>
    </row>
    <row r="31" spans="1:13" ht="20.100000000000001" hidden="1" customHeight="1" x14ac:dyDescent="0.2">
      <c r="A31" s="74" t="s">
        <v>237</v>
      </c>
      <c r="B31" s="44">
        <f>'[2]CONT-RA10651'!B32</f>
        <v>0</v>
      </c>
      <c r="C31" s="231">
        <f>'[2]CONT-RA10651'!E32</f>
        <v>0</v>
      </c>
      <c r="D31" s="231">
        <f>'[2]CONT-RA10651'!H32</f>
        <v>0</v>
      </c>
      <c r="E31" s="231">
        <f>'[2]CONT-RA10651'!K32</f>
        <v>0</v>
      </c>
      <c r="F31" s="231">
        <f>'[2]CONT-RA10651'!N32</f>
        <v>0</v>
      </c>
      <c r="G31" s="231">
        <f>'[2]CONT-RA10651'!O32</f>
        <v>0</v>
      </c>
      <c r="H31" s="231">
        <f>'[2]CONT-RA10651'!R32</f>
        <v>0</v>
      </c>
      <c r="I31" s="231">
        <f>'[2]CONT-RA10651'!S32</f>
        <v>0</v>
      </c>
      <c r="K31" s="231">
        <f>'[2]CONT-RA10651'!AC32</f>
        <v>0</v>
      </c>
      <c r="L31" s="231">
        <f t="shared" si="7"/>
        <v>0</v>
      </c>
      <c r="M31" s="231">
        <f t="shared" si="1"/>
        <v>0</v>
      </c>
    </row>
    <row r="32" spans="1:13" ht="20.100000000000001" customHeight="1" x14ac:dyDescent="0.2">
      <c r="A32" s="74" t="s">
        <v>249</v>
      </c>
      <c r="B32" s="44">
        <f>'[2]CONT-RA10651'!B33</f>
        <v>0</v>
      </c>
      <c r="C32" s="231">
        <f>'[2]CONT-RA10651'!E33</f>
        <v>0</v>
      </c>
      <c r="D32" s="231">
        <f>'[2]CONT-RA10651'!H33</f>
        <v>0</v>
      </c>
      <c r="E32" s="231">
        <f>'[2]CONT-RA10651'!K33</f>
        <v>0</v>
      </c>
      <c r="F32" s="231">
        <f>'[2]CONT-RA10651'!N33</f>
        <v>0</v>
      </c>
      <c r="G32" s="231">
        <f>'[2]CONT-RA10651'!O33</f>
        <v>0</v>
      </c>
      <c r="H32" s="231">
        <f>'[2]CONT-RA10651'!R33</f>
        <v>127682</v>
      </c>
      <c r="I32" s="231">
        <f>'[2]CONT-RA10651'!S33</f>
        <v>0</v>
      </c>
      <c r="K32" s="231">
        <f>'[2]CONT-RA10651'!AC33</f>
        <v>0</v>
      </c>
      <c r="L32" s="231">
        <f t="shared" si="7"/>
        <v>127682</v>
      </c>
      <c r="M32" s="231">
        <f t="shared" si="1"/>
        <v>127682</v>
      </c>
    </row>
    <row r="33" spans="1:13" ht="20.100000000000001" hidden="1" customHeight="1" x14ac:dyDescent="0.2">
      <c r="A33" s="74" t="s">
        <v>250</v>
      </c>
      <c r="B33" s="44">
        <f>'[2]CONT-RA10651'!B34</f>
        <v>0</v>
      </c>
      <c r="C33" s="231">
        <f>'[2]CONT-RA10651'!E34</f>
        <v>0</v>
      </c>
      <c r="D33" s="231">
        <f>'[2]CONT-RA10651'!H34</f>
        <v>0</v>
      </c>
      <c r="E33" s="231">
        <f>'[2]CONT-RA10651'!K34</f>
        <v>0</v>
      </c>
      <c r="F33" s="231">
        <f>'[2]CONT-RA10651'!N34</f>
        <v>0</v>
      </c>
      <c r="G33" s="231">
        <f>'[2]CONT-RA10651'!O34</f>
        <v>0</v>
      </c>
      <c r="H33" s="231">
        <f>'[2]CONT-RA10651'!R34</f>
        <v>0</v>
      </c>
      <c r="I33" s="231">
        <f>'[2]CONT-RA10651'!S34</f>
        <v>0</v>
      </c>
      <c r="K33" s="231">
        <f>'[2]CONT-RA10651'!AC34</f>
        <v>0</v>
      </c>
      <c r="L33" s="231">
        <f t="shared" si="7"/>
        <v>0</v>
      </c>
      <c r="M33" s="231">
        <f t="shared" si="1"/>
        <v>0</v>
      </c>
    </row>
    <row r="34" spans="1:13" ht="20.100000000000001" hidden="1" customHeight="1" x14ac:dyDescent="0.2">
      <c r="A34" s="74" t="s">
        <v>251</v>
      </c>
      <c r="B34" s="44">
        <f>'[2]CONT-RA10651'!B35</f>
        <v>0</v>
      </c>
      <c r="C34" s="231">
        <f>'[2]CONT-RA10651'!E35</f>
        <v>0</v>
      </c>
      <c r="D34" s="231">
        <f>'[2]CONT-RA10651'!H35</f>
        <v>0</v>
      </c>
      <c r="E34" s="231">
        <f>'[2]CONT-RA10651'!K35</f>
        <v>0</v>
      </c>
      <c r="F34" s="231">
        <f>'[2]CONT-RA10651'!N35</f>
        <v>0</v>
      </c>
      <c r="G34" s="231">
        <f>'[2]CONT-RA10651'!O35</f>
        <v>0</v>
      </c>
      <c r="H34" s="231">
        <f>'[2]CONT-RA10651'!R35</f>
        <v>0</v>
      </c>
      <c r="I34" s="231">
        <f>'[2]CONT-RA10651'!S35</f>
        <v>0</v>
      </c>
      <c r="K34" s="231">
        <f>'[2]CONT-RA10651'!AC35</f>
        <v>0</v>
      </c>
      <c r="L34" s="231">
        <f t="shared" si="7"/>
        <v>0</v>
      </c>
      <c r="M34" s="231">
        <f t="shared" si="1"/>
        <v>0</v>
      </c>
    </row>
    <row r="35" spans="1:13" ht="20.100000000000001" hidden="1" customHeight="1" x14ac:dyDescent="0.2">
      <c r="A35" s="74" t="s">
        <v>252</v>
      </c>
      <c r="B35" s="44">
        <f>'[2]CONT-RA10651'!B36</f>
        <v>0</v>
      </c>
      <c r="C35" s="231">
        <f>'[2]CONT-RA10651'!E36</f>
        <v>0</v>
      </c>
      <c r="D35" s="231">
        <f>'[2]CONT-RA10651'!H36</f>
        <v>0</v>
      </c>
      <c r="E35" s="231">
        <f>'[2]CONT-RA10651'!K36</f>
        <v>0</v>
      </c>
      <c r="F35" s="231">
        <f>'[2]CONT-RA10651'!N36</f>
        <v>0</v>
      </c>
      <c r="G35" s="231">
        <f>'[2]CONT-RA10651'!O36</f>
        <v>0</v>
      </c>
      <c r="H35" s="231">
        <f>'[2]CONT-RA10651'!R36</f>
        <v>0</v>
      </c>
      <c r="I35" s="231">
        <f>'[2]CONT-RA10651'!S36</f>
        <v>0</v>
      </c>
      <c r="K35" s="231">
        <f>'[2]CONT-RA10651'!AC36</f>
        <v>0</v>
      </c>
      <c r="L35" s="231">
        <f t="shared" si="7"/>
        <v>0</v>
      </c>
      <c r="M35" s="231">
        <f t="shared" si="1"/>
        <v>0</v>
      </c>
    </row>
    <row r="36" spans="1:13" ht="20.100000000000001" customHeight="1" x14ac:dyDescent="0.2">
      <c r="A36" s="74" t="s">
        <v>253</v>
      </c>
      <c r="B36" s="44">
        <f>'[2]CONT-RA10651'!B37</f>
        <v>0</v>
      </c>
      <c r="C36" s="231">
        <f>'[2]CONT-RA10651'!E37</f>
        <v>0</v>
      </c>
      <c r="D36" s="231">
        <f>'[2]CONT-RA10651'!H37</f>
        <v>0</v>
      </c>
      <c r="E36" s="231">
        <f>'[2]CONT-RA10651'!K37</f>
        <v>9654</v>
      </c>
      <c r="F36" s="231">
        <f>'[2]CONT-RA10651'!N37</f>
        <v>0</v>
      </c>
      <c r="G36" s="231">
        <f>'[2]CONT-RA10651'!O37</f>
        <v>0</v>
      </c>
      <c r="H36" s="231">
        <f>'[2]CONT-RA10651'!R37</f>
        <v>0</v>
      </c>
      <c r="I36" s="231">
        <f>'[2]CONT-RA10651'!S37</f>
        <v>0</v>
      </c>
      <c r="K36" s="231">
        <f>'[2]CONT-RA10651'!Z37</f>
        <v>0</v>
      </c>
      <c r="L36" s="231">
        <f t="shared" si="7"/>
        <v>9654</v>
      </c>
      <c r="M36" s="231">
        <f t="shared" si="1"/>
        <v>9654</v>
      </c>
    </row>
    <row r="37" spans="1:13" ht="20.100000000000001" customHeight="1" x14ac:dyDescent="0.2">
      <c r="A37" s="74" t="s">
        <v>254</v>
      </c>
      <c r="B37" s="44">
        <f>'[2]CONT-RA10651'!B38</f>
        <v>8570</v>
      </c>
      <c r="C37" s="231">
        <f>'[2]CONT-RA10651'!E38</f>
        <v>0</v>
      </c>
      <c r="D37" s="231">
        <f>'[2]CONT-RA10651'!H38</f>
        <v>0</v>
      </c>
      <c r="E37" s="231">
        <f>'[2]CONT-RA10651'!K38</f>
        <v>0</v>
      </c>
      <c r="F37" s="231">
        <f>'[2]CONT-RA10651'!N38</f>
        <v>0</v>
      </c>
      <c r="G37" s="231">
        <f>'[2]CONT-RA10651'!O38</f>
        <v>0</v>
      </c>
      <c r="H37" s="231">
        <f>'[2]CONT-RA10651'!R38</f>
        <v>0</v>
      </c>
      <c r="I37" s="231">
        <f>'[2]CONT-RA10651'!S38</f>
        <v>0</v>
      </c>
      <c r="J37" s="231">
        <f>'[2]CONT-RA10651'!V38</f>
        <v>0</v>
      </c>
      <c r="K37" s="231">
        <f>'[2]CONT-RA10651'!AC38</f>
        <v>0</v>
      </c>
      <c r="L37" s="231">
        <f t="shared" si="7"/>
        <v>0</v>
      </c>
      <c r="M37" s="231">
        <f t="shared" si="1"/>
        <v>8570</v>
      </c>
    </row>
    <row r="38" spans="1:13" ht="20.100000000000001" customHeight="1" x14ac:dyDescent="0.2">
      <c r="A38" s="74" t="s">
        <v>255</v>
      </c>
      <c r="B38" s="44">
        <f>'[2]CONT-RA10651'!B39</f>
        <v>0</v>
      </c>
      <c r="C38" s="231">
        <f>'[2]CONT-RA10651'!E39</f>
        <v>0</v>
      </c>
      <c r="D38" s="231">
        <f>'[2]CONT-RA10651'!H39</f>
        <v>0</v>
      </c>
      <c r="E38" s="231">
        <f>'[2]CONT-RA10651'!K39</f>
        <v>0</v>
      </c>
      <c r="F38" s="231">
        <f>'[2]CONT-RA10651'!N39</f>
        <v>7546</v>
      </c>
      <c r="G38" s="231">
        <f>'[2]CONT-RA10651'!O39</f>
        <v>0</v>
      </c>
      <c r="H38" s="231">
        <f>'[2]CONT-RA10651'!R39</f>
        <v>0</v>
      </c>
      <c r="I38" s="231">
        <f>'[2]CONT-RA10651'!S39</f>
        <v>0</v>
      </c>
      <c r="K38" s="231">
        <f>'[2]CONT-RA10651'!AC39</f>
        <v>0</v>
      </c>
      <c r="L38" s="231">
        <f t="shared" si="7"/>
        <v>7546</v>
      </c>
      <c r="M38" s="231">
        <f t="shared" si="1"/>
        <v>7546</v>
      </c>
    </row>
    <row r="39" spans="1:13" ht="20.100000000000001" hidden="1" customHeight="1" x14ac:dyDescent="0.2">
      <c r="A39" s="74" t="s">
        <v>256</v>
      </c>
      <c r="B39" s="44">
        <f>'[2]CONT-RA10651'!B40</f>
        <v>0</v>
      </c>
      <c r="C39" s="231">
        <f>'[2]CONT-RA10651'!E40</f>
        <v>0</v>
      </c>
      <c r="D39" s="231">
        <f>'[2]CONT-RA10651'!H40</f>
        <v>0</v>
      </c>
      <c r="E39" s="231">
        <f>'[2]CONT-RA10651'!K40</f>
        <v>0</v>
      </c>
      <c r="F39" s="231">
        <f>'[2]CONT-RA10651'!N40</f>
        <v>0</v>
      </c>
      <c r="G39" s="231">
        <f>'[2]CONT-RA10651'!O40</f>
        <v>0</v>
      </c>
      <c r="H39" s="231">
        <f>'[2]CONT-RA10651'!R40</f>
        <v>0</v>
      </c>
      <c r="I39" s="231">
        <f>'[2]CONT-RA10651'!S40</f>
        <v>0</v>
      </c>
      <c r="K39" s="231">
        <f>'[2]CONT-RA10651'!AC40</f>
        <v>0</v>
      </c>
      <c r="L39" s="231">
        <f t="shared" si="7"/>
        <v>0</v>
      </c>
      <c r="M39" s="231">
        <f t="shared" si="1"/>
        <v>0</v>
      </c>
    </row>
    <row r="40" spans="1:13" ht="20.100000000000001" hidden="1" customHeight="1" x14ac:dyDescent="0.2">
      <c r="A40" s="74" t="s">
        <v>257</v>
      </c>
      <c r="B40" s="44">
        <f>'[2]CONT-RA10651'!B41</f>
        <v>0</v>
      </c>
      <c r="C40" s="231">
        <f>'[2]CONT-RA10651'!E41</f>
        <v>0</v>
      </c>
      <c r="D40" s="231">
        <f>'[2]CONT-RA10651'!H41</f>
        <v>0</v>
      </c>
      <c r="E40" s="231">
        <f>'[2]CONT-RA10651'!K41</f>
        <v>0</v>
      </c>
      <c r="F40" s="231">
        <f>'[2]CONT-RA10651'!N41</f>
        <v>0</v>
      </c>
      <c r="G40" s="231">
        <f>'[2]CONT-RA10651'!O41</f>
        <v>0</v>
      </c>
      <c r="H40" s="231">
        <f>'[2]CONT-RA10651'!R41</f>
        <v>0</v>
      </c>
      <c r="I40" s="231">
        <f>'[2]CONT-RA10651'!S41</f>
        <v>0</v>
      </c>
      <c r="K40" s="231">
        <f>'[2]CONT-RA10651'!AC41</f>
        <v>0</v>
      </c>
      <c r="L40" s="231">
        <f t="shared" si="7"/>
        <v>0</v>
      </c>
      <c r="M40" s="231">
        <f t="shared" si="1"/>
        <v>0</v>
      </c>
    </row>
    <row r="41" spans="1:13" ht="20.100000000000001" hidden="1" customHeight="1" x14ac:dyDescent="0.2">
      <c r="A41" s="74" t="s">
        <v>258</v>
      </c>
      <c r="B41" s="44">
        <f>'[2]CONT-RA10651'!B42</f>
        <v>0</v>
      </c>
      <c r="C41" s="231">
        <f>'[2]CONT-RA10651'!E42</f>
        <v>0</v>
      </c>
      <c r="D41" s="231">
        <f>'[2]CONT-RA10651'!H42</f>
        <v>0</v>
      </c>
      <c r="E41" s="231">
        <f>'[2]CONT-RA10651'!K42</f>
        <v>0</v>
      </c>
      <c r="F41" s="231">
        <f>'[2]CONT-RA10651'!N42</f>
        <v>0</v>
      </c>
      <c r="G41" s="231">
        <f>'[2]CONT-RA10651'!O42</f>
        <v>0</v>
      </c>
      <c r="H41" s="231">
        <f>'[2]CONT-RA10651'!R42</f>
        <v>0</v>
      </c>
      <c r="I41" s="231">
        <f>'[2]CONT-RA10651'!S42</f>
        <v>0</v>
      </c>
      <c r="K41" s="231">
        <f>'[2]CONT-RA10651'!AC42</f>
        <v>0</v>
      </c>
      <c r="L41" s="231">
        <f t="shared" si="7"/>
        <v>0</v>
      </c>
      <c r="M41" s="231">
        <f t="shared" si="1"/>
        <v>0</v>
      </c>
    </row>
    <row r="42" spans="1:13" ht="20.100000000000001" customHeight="1" x14ac:dyDescent="0.2">
      <c r="A42" s="74" t="s">
        <v>259</v>
      </c>
      <c r="B42" s="44">
        <f>'[2]CONT-RA10651'!B43</f>
        <v>0</v>
      </c>
      <c r="C42" s="231">
        <f>'[2]CONT-RA10651'!E43</f>
        <v>0</v>
      </c>
      <c r="D42" s="231">
        <f>'[2]CONT-RA10651'!H43</f>
        <v>0</v>
      </c>
      <c r="E42" s="231">
        <f>'[2]CONT-RA10651'!K43</f>
        <v>0</v>
      </c>
      <c r="F42" s="231">
        <f>'[2]CONT-RA10651'!N43</f>
        <v>0</v>
      </c>
      <c r="G42" s="231">
        <f>'[2]CONT-RA10651'!O43</f>
        <v>0</v>
      </c>
      <c r="H42" s="231">
        <f>'[2]CONT-RA10651'!R43</f>
        <v>95383</v>
      </c>
      <c r="I42" s="231">
        <f>'[2]CONT-RA10651'!S43</f>
        <v>0</v>
      </c>
      <c r="K42" s="231">
        <f>'[2]CONT-RA10651'!AC43</f>
        <v>0</v>
      </c>
      <c r="L42" s="231">
        <f t="shared" si="7"/>
        <v>95383</v>
      </c>
      <c r="M42" s="231">
        <f t="shared" si="1"/>
        <v>95383</v>
      </c>
    </row>
    <row r="43" spans="1:13" ht="20.100000000000001" hidden="1" customHeight="1" x14ac:dyDescent="0.2">
      <c r="A43" s="74" t="s">
        <v>260</v>
      </c>
      <c r="B43" s="44">
        <f>'[2]CONT-RA10651'!B44</f>
        <v>0</v>
      </c>
      <c r="C43" s="231">
        <f>'[2]CONT-RA10651'!E44</f>
        <v>0</v>
      </c>
      <c r="D43" s="231">
        <f>'[2]CONT-RA10651'!H44</f>
        <v>0</v>
      </c>
      <c r="E43" s="231">
        <f>'[2]CONT-RA10651'!K44</f>
        <v>0</v>
      </c>
      <c r="F43" s="231">
        <f>'[2]CONT-RA10651'!N44</f>
        <v>0</v>
      </c>
      <c r="G43" s="231">
        <f>'[2]CONT-RA10651'!O44</f>
        <v>0</v>
      </c>
      <c r="H43" s="231">
        <f>'[2]CONT-RA10651'!R44</f>
        <v>0</v>
      </c>
      <c r="I43" s="231">
        <f>'[2]CONT-RA10651'!S44</f>
        <v>0</v>
      </c>
      <c r="K43" s="231">
        <f>'[2]CONT-RA10651'!AC44</f>
        <v>0</v>
      </c>
      <c r="L43" s="231">
        <f t="shared" si="7"/>
        <v>0</v>
      </c>
      <c r="M43" s="231">
        <f t="shared" si="1"/>
        <v>0</v>
      </c>
    </row>
    <row r="44" spans="1:13" ht="20.100000000000001" hidden="1" customHeight="1" x14ac:dyDescent="0.2">
      <c r="A44" s="74" t="s">
        <v>261</v>
      </c>
      <c r="B44" s="44">
        <f>'[2]CONT-RA10651'!B45</f>
        <v>0</v>
      </c>
      <c r="C44" s="231">
        <f>'[2]CONT-RA10651'!E45</f>
        <v>0</v>
      </c>
      <c r="D44" s="231">
        <f>'[2]CONT-RA10651'!H45</f>
        <v>0</v>
      </c>
      <c r="E44" s="231">
        <f>'[2]CONT-RA10651'!K45</f>
        <v>0</v>
      </c>
      <c r="F44" s="231">
        <f>'[2]CONT-RA10651'!N45</f>
        <v>0</v>
      </c>
      <c r="G44" s="231">
        <f>'[2]CONT-RA10651'!O45</f>
        <v>0</v>
      </c>
      <c r="H44" s="231">
        <f>'[2]CONT-RA10651'!R45</f>
        <v>0</v>
      </c>
      <c r="I44" s="231">
        <f>'[2]CONT-RA10651'!S45</f>
        <v>0</v>
      </c>
      <c r="K44" s="231">
        <f>'[2]CONT-RA10651'!AC45</f>
        <v>0</v>
      </c>
      <c r="L44" s="231">
        <f t="shared" si="7"/>
        <v>0</v>
      </c>
      <c r="M44" s="231">
        <f t="shared" si="1"/>
        <v>0</v>
      </c>
    </row>
    <row r="45" spans="1:13" ht="20.100000000000001" hidden="1" customHeight="1" x14ac:dyDescent="0.2">
      <c r="A45" s="74" t="s">
        <v>262</v>
      </c>
      <c r="B45" s="44">
        <f>'[2]CONT-RA10651'!B46</f>
        <v>0</v>
      </c>
      <c r="C45" s="231">
        <f>'[2]CONT-RA10651'!E46</f>
        <v>0</v>
      </c>
      <c r="D45" s="231">
        <f>'[2]CONT-RA10651'!H46</f>
        <v>0</v>
      </c>
      <c r="E45" s="231">
        <f>'[2]CONT-RA10651'!K46</f>
        <v>0</v>
      </c>
      <c r="F45" s="231">
        <f>'[2]CONT-RA10651'!N46</f>
        <v>0</v>
      </c>
      <c r="G45" s="231">
        <f>'[2]CONT-RA10651'!O46</f>
        <v>0</v>
      </c>
      <c r="H45" s="231">
        <f>'[2]CONT-RA10651'!R46</f>
        <v>0</v>
      </c>
      <c r="I45" s="231">
        <f>'[2]CONT-RA10651'!S46</f>
        <v>0</v>
      </c>
      <c r="K45" s="231">
        <f>'[2]CONT-RA10651'!AC46</f>
        <v>0</v>
      </c>
      <c r="L45" s="231">
        <f t="shared" si="7"/>
        <v>0</v>
      </c>
      <c r="M45" s="231">
        <f t="shared" si="1"/>
        <v>0</v>
      </c>
    </row>
    <row r="46" spans="1:13" ht="20.100000000000001" hidden="1" customHeight="1" x14ac:dyDescent="0.2">
      <c r="A46" s="74" t="s">
        <v>263</v>
      </c>
      <c r="B46" s="44">
        <f>'[2]CONT-RA10651'!B47</f>
        <v>0</v>
      </c>
      <c r="C46" s="231">
        <f>'[2]CONT-RA10651'!E47</f>
        <v>0</v>
      </c>
      <c r="D46" s="231">
        <f>'[2]CONT-RA10651'!H47</f>
        <v>0</v>
      </c>
      <c r="E46" s="231">
        <f>'[2]CONT-RA10651'!K47</f>
        <v>0</v>
      </c>
      <c r="F46" s="231">
        <f>'[2]CONT-RA10651'!N47</f>
        <v>0</v>
      </c>
      <c r="G46" s="231">
        <f>'[2]CONT-RA10651'!O47</f>
        <v>0</v>
      </c>
      <c r="H46" s="231">
        <f>'[2]CONT-RA10651'!R47</f>
        <v>0</v>
      </c>
      <c r="I46" s="231">
        <f>'[2]CONT-RA10651'!S47</f>
        <v>0</v>
      </c>
      <c r="K46" s="231">
        <f>'[2]CONT-RA10651'!AC47</f>
        <v>0</v>
      </c>
      <c r="L46" s="231">
        <f t="shared" si="7"/>
        <v>0</v>
      </c>
      <c r="M46" s="231">
        <f t="shared" si="1"/>
        <v>0</v>
      </c>
    </row>
    <row r="47" spans="1:13" ht="20.100000000000001" hidden="1" customHeight="1" x14ac:dyDescent="0.2">
      <c r="A47" s="74"/>
      <c r="B47" s="44"/>
    </row>
    <row r="48" spans="1:13" ht="20.100000000000001" hidden="1" customHeight="1" x14ac:dyDescent="0.2">
      <c r="A48" s="74" t="s">
        <v>264</v>
      </c>
      <c r="B48" s="235">
        <f>SUM(B49:B52)+SUM(B55:B67)+SUM(B72:B88)</f>
        <v>0</v>
      </c>
      <c r="C48" s="235">
        <f t="shared" ref="C48:M48" si="8">SUM(C49:C52)+SUM(C55:C67)+SUM(C72:C88)</f>
        <v>0</v>
      </c>
      <c r="D48" s="235">
        <f t="shared" si="8"/>
        <v>0</v>
      </c>
      <c r="E48" s="235">
        <f t="shared" si="8"/>
        <v>0</v>
      </c>
      <c r="F48" s="235">
        <f t="shared" si="8"/>
        <v>0</v>
      </c>
      <c r="G48" s="235">
        <f t="shared" si="8"/>
        <v>0</v>
      </c>
      <c r="H48" s="235">
        <f t="shared" si="8"/>
        <v>0</v>
      </c>
      <c r="I48" s="235">
        <f t="shared" si="8"/>
        <v>0</v>
      </c>
      <c r="J48" s="235"/>
      <c r="K48" s="235">
        <f t="shared" si="8"/>
        <v>0</v>
      </c>
      <c r="L48" s="235">
        <f t="shared" si="8"/>
        <v>0</v>
      </c>
      <c r="M48" s="235">
        <f t="shared" si="8"/>
        <v>0</v>
      </c>
    </row>
    <row r="49" spans="1:13" ht="20.100000000000001" hidden="1" customHeight="1" x14ac:dyDescent="0.2">
      <c r="A49" s="74" t="s">
        <v>96</v>
      </c>
      <c r="B49" s="44">
        <f>'[2]CONT-RA10651'!B50</f>
        <v>0</v>
      </c>
      <c r="C49" s="231">
        <f>'[2]CONT-RA10651'!E50</f>
        <v>0</v>
      </c>
      <c r="D49" s="231">
        <f>'[2]CONT-RA10651'!H50</f>
        <v>0</v>
      </c>
      <c r="E49" s="231">
        <f>'[2]CONT-RA10651'!K50</f>
        <v>0</v>
      </c>
      <c r="F49" s="231">
        <f>'[2]CONT-RA10651'!N50</f>
        <v>0</v>
      </c>
      <c r="G49" s="231">
        <f>'[2]CONT-RA10651'!O50</f>
        <v>0</v>
      </c>
      <c r="H49" s="231">
        <f>'[2]CONT-RA10651'!R50</f>
        <v>0</v>
      </c>
      <c r="I49" s="231">
        <f>'[2]CONT-RA10651'!S50</f>
        <v>0</v>
      </c>
      <c r="K49" s="231">
        <f>'[2]CONT-RA10651'!AC50</f>
        <v>0</v>
      </c>
      <c r="L49" s="231">
        <f>SUM(C49:K49)</f>
        <v>0</v>
      </c>
      <c r="M49" s="231">
        <f t="shared" ref="M49:M60" si="9">L49+B49</f>
        <v>0</v>
      </c>
    </row>
    <row r="50" spans="1:13" ht="20.100000000000001" hidden="1" customHeight="1" x14ac:dyDescent="0.2">
      <c r="A50" s="74" t="s">
        <v>97</v>
      </c>
      <c r="B50" s="44">
        <f>'[2]CONT-RA10651'!B51</f>
        <v>0</v>
      </c>
      <c r="C50" s="231">
        <f>'[2]CONT-RA10651'!E51</f>
        <v>0</v>
      </c>
      <c r="D50" s="231">
        <f>'[2]CONT-RA10651'!H51</f>
        <v>0</v>
      </c>
      <c r="E50" s="231">
        <f>'[2]CONT-RA10651'!K51</f>
        <v>0</v>
      </c>
      <c r="F50" s="231">
        <f>'[2]CONT-RA10651'!N51</f>
        <v>0</v>
      </c>
      <c r="G50" s="231">
        <f>'[2]CONT-RA10651'!O51</f>
        <v>0</v>
      </c>
      <c r="H50" s="231">
        <f>'[2]CONT-RA10651'!R51</f>
        <v>0</v>
      </c>
      <c r="I50" s="231">
        <f>'[2]CONT-RA10651'!S51</f>
        <v>0</v>
      </c>
      <c r="K50" s="231">
        <f>'[2]CONT-RA10651'!AC51</f>
        <v>0</v>
      </c>
      <c r="L50" s="231">
        <f>SUM(C50:K50)</f>
        <v>0</v>
      </c>
      <c r="M50" s="231">
        <f t="shared" si="9"/>
        <v>0</v>
      </c>
    </row>
    <row r="51" spans="1:13" ht="20.100000000000001" hidden="1" customHeight="1" x14ac:dyDescent="0.2">
      <c r="A51" s="74" t="s">
        <v>98</v>
      </c>
      <c r="B51" s="44">
        <f>'[2]CONT-RA10651'!B52</f>
        <v>0</v>
      </c>
      <c r="C51" s="231">
        <f>'[2]CONT-RA10651'!E52</f>
        <v>0</v>
      </c>
      <c r="D51" s="231">
        <f>'[2]CONT-RA10651'!H52</f>
        <v>0</v>
      </c>
      <c r="E51" s="231">
        <f>'[2]CONT-RA10651'!K52</f>
        <v>0</v>
      </c>
      <c r="F51" s="231">
        <f>'[2]CONT-RA10651'!N52</f>
        <v>0</v>
      </c>
      <c r="G51" s="231">
        <f>'[2]CONT-RA10651'!O52</f>
        <v>0</v>
      </c>
      <c r="H51" s="231">
        <f>'[2]CONT-RA10651'!R52</f>
        <v>0</v>
      </c>
      <c r="I51" s="231">
        <f>'[2]CONT-RA10651'!S52</f>
        <v>0</v>
      </c>
      <c r="K51" s="231">
        <f>'[2]CONT-RA10651'!AC52</f>
        <v>0</v>
      </c>
      <c r="L51" s="231">
        <f>SUM(C51:K51)</f>
        <v>0</v>
      </c>
      <c r="M51" s="231">
        <f t="shared" si="9"/>
        <v>0</v>
      </c>
    </row>
    <row r="52" spans="1:13" ht="20.100000000000001" hidden="1" customHeight="1" x14ac:dyDescent="0.2">
      <c r="A52" s="74" t="s">
        <v>99</v>
      </c>
      <c r="B52" s="231">
        <f t="shared" ref="B52:L52" si="10">+B53+B54</f>
        <v>0</v>
      </c>
      <c r="C52" s="231">
        <f t="shared" si="10"/>
        <v>0</v>
      </c>
      <c r="D52" s="231">
        <f t="shared" si="10"/>
        <v>0</v>
      </c>
      <c r="E52" s="231">
        <f t="shared" si="10"/>
        <v>0</v>
      </c>
      <c r="F52" s="231">
        <f t="shared" si="10"/>
        <v>0</v>
      </c>
      <c r="G52" s="231">
        <f t="shared" si="10"/>
        <v>0</v>
      </c>
      <c r="H52" s="231">
        <f t="shared" si="10"/>
        <v>0</v>
      </c>
      <c r="I52" s="231">
        <f t="shared" si="10"/>
        <v>0</v>
      </c>
      <c r="K52" s="231">
        <f t="shared" si="10"/>
        <v>0</v>
      </c>
      <c r="L52" s="231">
        <f t="shared" si="10"/>
        <v>0</v>
      </c>
      <c r="M52" s="231">
        <f t="shared" si="9"/>
        <v>0</v>
      </c>
    </row>
    <row r="53" spans="1:13" ht="20.100000000000001" hidden="1" customHeight="1" x14ac:dyDescent="0.2">
      <c r="A53" s="74" t="s">
        <v>265</v>
      </c>
      <c r="B53" s="44">
        <f>'[2]CONT-RA10651'!B54</f>
        <v>0</v>
      </c>
      <c r="C53" s="231">
        <f>'[2]CONT-RA10651'!E54</f>
        <v>0</v>
      </c>
      <c r="D53" s="231">
        <f>'[2]CONT-RA10651'!H54</f>
        <v>0</v>
      </c>
      <c r="E53" s="231">
        <f>'[2]CONT-RA10651'!K54</f>
        <v>0</v>
      </c>
      <c r="F53" s="231">
        <f>'[2]CONT-RA10651'!N54</f>
        <v>0</v>
      </c>
      <c r="G53" s="231">
        <f>'[2]CONT-RA10651'!O54</f>
        <v>0</v>
      </c>
      <c r="H53" s="231">
        <f>'[2]CONT-RA10651'!R54</f>
        <v>0</v>
      </c>
      <c r="I53" s="231">
        <f>'[2]CONT-RA10651'!S54</f>
        <v>0</v>
      </c>
      <c r="K53" s="231">
        <f>'[2]CONT-RA10651'!AC54</f>
        <v>0</v>
      </c>
      <c r="L53" s="231">
        <f t="shared" ref="L53:L66" si="11">SUM(C53:K53)</f>
        <v>0</v>
      </c>
      <c r="M53" s="231">
        <f t="shared" si="9"/>
        <v>0</v>
      </c>
    </row>
    <row r="54" spans="1:13" ht="20.100000000000001" hidden="1" customHeight="1" x14ac:dyDescent="0.2">
      <c r="A54" s="74" t="s">
        <v>266</v>
      </c>
      <c r="B54" s="44">
        <f>'[2]CONT-RA10651'!B55</f>
        <v>0</v>
      </c>
      <c r="C54" s="231">
        <f>'[2]CONT-RA10651'!E55</f>
        <v>0</v>
      </c>
      <c r="D54" s="231">
        <f>'[2]CONT-RA10651'!H55</f>
        <v>0</v>
      </c>
      <c r="E54" s="231">
        <f>'[2]CONT-RA10651'!K55</f>
        <v>0</v>
      </c>
      <c r="F54" s="231">
        <f>'[2]CONT-RA10651'!N55</f>
        <v>0</v>
      </c>
      <c r="G54" s="231">
        <f>'[2]CONT-RA10651'!O55</f>
        <v>0</v>
      </c>
      <c r="H54" s="231">
        <f>'[2]CONT-RA10651'!R55</f>
        <v>0</v>
      </c>
      <c r="I54" s="231">
        <f>'[2]CONT-RA10651'!S55</f>
        <v>0</v>
      </c>
      <c r="K54" s="231">
        <f>'[2]CONT-RA10651'!AC55</f>
        <v>0</v>
      </c>
      <c r="L54" s="231">
        <f t="shared" si="11"/>
        <v>0</v>
      </c>
      <c r="M54" s="231">
        <f t="shared" si="9"/>
        <v>0</v>
      </c>
    </row>
    <row r="55" spans="1:13" ht="20.100000000000001" hidden="1" customHeight="1" x14ac:dyDescent="0.2">
      <c r="A55" s="74" t="s">
        <v>102</v>
      </c>
      <c r="B55" s="44">
        <f>'[2]CONT-RA10651'!B56</f>
        <v>0</v>
      </c>
      <c r="C55" s="231">
        <f>'[2]CONT-RA10651'!E56</f>
        <v>0</v>
      </c>
      <c r="D55" s="231">
        <f>'[2]CONT-RA10651'!H56</f>
        <v>0</v>
      </c>
      <c r="E55" s="231">
        <f>'[2]CONT-RA10651'!K56</f>
        <v>0</v>
      </c>
      <c r="F55" s="231">
        <f>'[2]CONT-RA10651'!N56</f>
        <v>0</v>
      </c>
      <c r="G55" s="231">
        <f>'[2]CONT-RA10651'!O56</f>
        <v>0</v>
      </c>
      <c r="H55" s="231">
        <f>'[2]CONT-RA10651'!R56</f>
        <v>0</v>
      </c>
      <c r="I55" s="231">
        <f>'[2]CONT-RA10651'!S56</f>
        <v>0</v>
      </c>
      <c r="K55" s="231">
        <f>'[2]CONT-RA10651'!AC56</f>
        <v>0</v>
      </c>
      <c r="L55" s="231">
        <f t="shared" si="11"/>
        <v>0</v>
      </c>
      <c r="M55" s="231">
        <f t="shared" si="9"/>
        <v>0</v>
      </c>
    </row>
    <row r="56" spans="1:13" ht="20.100000000000001" hidden="1" customHeight="1" x14ac:dyDescent="0.2">
      <c r="A56" s="74" t="s">
        <v>103</v>
      </c>
      <c r="B56" s="44">
        <f>'[2]CONT-RA10651'!B57</f>
        <v>0</v>
      </c>
      <c r="C56" s="231">
        <f>'[2]CONT-RA10651'!E57</f>
        <v>0</v>
      </c>
      <c r="D56" s="231">
        <f>'[2]CONT-RA10651'!H57</f>
        <v>0</v>
      </c>
      <c r="E56" s="231">
        <f>'[2]CONT-RA10651'!K57</f>
        <v>0</v>
      </c>
      <c r="F56" s="231">
        <f>'[2]CONT-RA10651'!N57</f>
        <v>0</v>
      </c>
      <c r="G56" s="231">
        <f>'[2]CONT-RA10651'!O57</f>
        <v>0</v>
      </c>
      <c r="H56" s="231">
        <f>'[2]CONT-RA10651'!R57</f>
        <v>0</v>
      </c>
      <c r="I56" s="231">
        <f>'[2]CONT-RA10651'!S57</f>
        <v>0</v>
      </c>
      <c r="K56" s="231">
        <f>'[2]CONT-RA10651'!AC57</f>
        <v>0</v>
      </c>
      <c r="L56" s="231">
        <f t="shared" si="11"/>
        <v>0</v>
      </c>
      <c r="M56" s="231">
        <f t="shared" si="9"/>
        <v>0</v>
      </c>
    </row>
    <row r="57" spans="1:13" ht="20.100000000000001" hidden="1" customHeight="1" x14ac:dyDescent="0.2">
      <c r="A57" s="74" t="s">
        <v>104</v>
      </c>
      <c r="B57" s="44">
        <f>'[2]CONT-RA10651'!B58</f>
        <v>0</v>
      </c>
      <c r="C57" s="231">
        <f>'[2]CONT-RA10651'!E58</f>
        <v>0</v>
      </c>
      <c r="D57" s="231">
        <f>'[2]CONT-RA10651'!H58</f>
        <v>0</v>
      </c>
      <c r="E57" s="231">
        <f>'[2]CONT-RA10651'!K58</f>
        <v>0</v>
      </c>
      <c r="F57" s="231">
        <f>'[2]CONT-RA10651'!N58</f>
        <v>0</v>
      </c>
      <c r="G57" s="231">
        <f>'[2]CONT-RA10651'!O58</f>
        <v>0</v>
      </c>
      <c r="H57" s="231">
        <f>'[2]CONT-RA10651'!R58</f>
        <v>0</v>
      </c>
      <c r="I57" s="231">
        <f>'[2]CONT-RA10651'!S58</f>
        <v>0</v>
      </c>
      <c r="K57" s="231">
        <f>'[2]CONT-RA10651'!AC58</f>
        <v>0</v>
      </c>
      <c r="L57" s="231">
        <f t="shared" si="11"/>
        <v>0</v>
      </c>
      <c r="M57" s="231">
        <f t="shared" si="9"/>
        <v>0</v>
      </c>
    </row>
    <row r="58" spans="1:13" ht="20.100000000000001" hidden="1" customHeight="1" x14ac:dyDescent="0.2">
      <c r="A58" s="74" t="s">
        <v>105</v>
      </c>
      <c r="B58" s="44">
        <f>'[2]CONT-RA10651'!B59</f>
        <v>0</v>
      </c>
      <c r="C58" s="231">
        <f>'[2]CONT-RA10651'!E59</f>
        <v>0</v>
      </c>
      <c r="D58" s="231">
        <f>'[2]CONT-RA10651'!H59</f>
        <v>0</v>
      </c>
      <c r="E58" s="231">
        <f>'[2]CONT-RA10651'!K59</f>
        <v>0</v>
      </c>
      <c r="F58" s="231">
        <f>'[2]CONT-RA10651'!N59</f>
        <v>0</v>
      </c>
      <c r="G58" s="231">
        <f>'[2]CONT-RA10651'!O59</f>
        <v>0</v>
      </c>
      <c r="H58" s="231">
        <f>'[2]CONT-RA10651'!R59</f>
        <v>0</v>
      </c>
      <c r="I58" s="231">
        <f>'[2]CONT-RA10651'!S59</f>
        <v>0</v>
      </c>
      <c r="K58" s="231">
        <f>'[2]CONT-RA10651'!AC59</f>
        <v>0</v>
      </c>
      <c r="L58" s="231">
        <f t="shared" si="11"/>
        <v>0</v>
      </c>
      <c r="M58" s="231">
        <f t="shared" si="9"/>
        <v>0</v>
      </c>
    </row>
    <row r="59" spans="1:13" ht="20.100000000000001" hidden="1" customHeight="1" x14ac:dyDescent="0.2">
      <c r="A59" s="74" t="s">
        <v>106</v>
      </c>
      <c r="B59" s="44"/>
    </row>
    <row r="60" spans="1:13" ht="20.100000000000001" hidden="1" customHeight="1" x14ac:dyDescent="0.2">
      <c r="A60" s="74" t="s">
        <v>107</v>
      </c>
      <c r="B60" s="44">
        <f>'[2]CONT-RA10651'!B61</f>
        <v>0</v>
      </c>
      <c r="C60" s="231">
        <f>'[2]CONT-RA10651'!E61</f>
        <v>0</v>
      </c>
      <c r="D60" s="231">
        <f>'[2]CONT-RA10651'!H61</f>
        <v>0</v>
      </c>
      <c r="E60" s="231">
        <f>'[2]CONT-RA10651'!K61</f>
        <v>0</v>
      </c>
      <c r="F60" s="231">
        <f>'[2]CONT-RA10651'!N61</f>
        <v>0</v>
      </c>
      <c r="G60" s="231">
        <f>'[2]CONT-RA10651'!O61</f>
        <v>0</v>
      </c>
      <c r="H60" s="231">
        <f>'[2]CONT-RA10651'!R61</f>
        <v>0</v>
      </c>
      <c r="I60" s="231">
        <f>'[2]CONT-RA10651'!S61</f>
        <v>0</v>
      </c>
      <c r="K60" s="231">
        <f>'[2]CONT-RA10651'!AC61</f>
        <v>0</v>
      </c>
      <c r="L60" s="231">
        <f t="shared" si="11"/>
        <v>0</v>
      </c>
      <c r="M60" s="231">
        <f t="shared" si="9"/>
        <v>0</v>
      </c>
    </row>
    <row r="61" spans="1:13" ht="20.100000000000001" hidden="1" customHeight="1" x14ac:dyDescent="0.2">
      <c r="A61" s="74" t="s">
        <v>108</v>
      </c>
      <c r="B61" s="44">
        <f>'[2]CONT-RA10651'!B62</f>
        <v>0</v>
      </c>
      <c r="C61" s="231">
        <f>'[2]CONT-RA10651'!E62</f>
        <v>0</v>
      </c>
      <c r="D61" s="231">
        <f>'[2]CONT-RA10651'!H62</f>
        <v>0</v>
      </c>
      <c r="E61" s="231">
        <f>'[2]CONT-RA10651'!K62</f>
        <v>0</v>
      </c>
      <c r="F61" s="231">
        <f>'[2]CONT-RA10651'!N62</f>
        <v>0</v>
      </c>
      <c r="G61" s="231">
        <f>'[2]CONT-RA10651'!O62</f>
        <v>0</v>
      </c>
      <c r="H61" s="231">
        <f>'[2]CONT-RA10651'!R62</f>
        <v>0</v>
      </c>
      <c r="I61" s="231">
        <f>'[2]CONT-RA10651'!S62</f>
        <v>0</v>
      </c>
      <c r="K61" s="231">
        <f>'[2]CONT-RA10651'!AC62</f>
        <v>0</v>
      </c>
      <c r="L61" s="231">
        <f t="shared" si="11"/>
        <v>0</v>
      </c>
      <c r="M61" s="231">
        <f>L61+B61</f>
        <v>0</v>
      </c>
    </row>
    <row r="62" spans="1:13" ht="20.100000000000001" hidden="1" customHeight="1" x14ac:dyDescent="0.2">
      <c r="A62" s="74" t="s">
        <v>109</v>
      </c>
      <c r="B62" s="44">
        <f>'[2]CONT-RA10651'!B63</f>
        <v>0</v>
      </c>
      <c r="C62" s="231">
        <f>'[2]CONT-RA10651'!E63</f>
        <v>0</v>
      </c>
      <c r="D62" s="231">
        <f>'[2]CONT-RA10651'!H63</f>
        <v>0</v>
      </c>
      <c r="E62" s="231">
        <f>'[2]CONT-RA10651'!K63</f>
        <v>0</v>
      </c>
      <c r="F62" s="231">
        <f>'[2]CONT-RA10651'!N63</f>
        <v>0</v>
      </c>
      <c r="G62" s="231">
        <f>'[2]CONT-RA10651'!O63</f>
        <v>0</v>
      </c>
      <c r="H62" s="231">
        <f>'[2]CONT-RA10651'!R63</f>
        <v>0</v>
      </c>
      <c r="I62" s="231">
        <f>'[2]CONT-RA10651'!S63</f>
        <v>0</v>
      </c>
      <c r="K62" s="231">
        <f>'[2]CONT-RA10651'!AC63</f>
        <v>0</v>
      </c>
      <c r="L62" s="231">
        <f t="shared" si="11"/>
        <v>0</v>
      </c>
      <c r="M62" s="231">
        <f t="shared" ref="M62:M87" si="12">L62+B62</f>
        <v>0</v>
      </c>
    </row>
    <row r="63" spans="1:13" ht="20.100000000000001" hidden="1" customHeight="1" x14ac:dyDescent="0.2">
      <c r="A63" s="74" t="s">
        <v>110</v>
      </c>
      <c r="B63" s="44">
        <f>'[2]CONT-RA10651'!B64</f>
        <v>0</v>
      </c>
      <c r="C63" s="231">
        <f>'[2]CONT-RA10651'!E64</f>
        <v>0</v>
      </c>
      <c r="D63" s="231">
        <f>'[2]CONT-RA10651'!H64</f>
        <v>0</v>
      </c>
      <c r="E63" s="231">
        <f>'[2]CONT-RA10651'!K64</f>
        <v>0</v>
      </c>
      <c r="F63" s="231">
        <f>'[2]CONT-RA10651'!N64</f>
        <v>0</v>
      </c>
      <c r="G63" s="231">
        <f>'[2]CONT-RA10651'!O64</f>
        <v>0</v>
      </c>
      <c r="H63" s="231">
        <f>'[2]CONT-RA10651'!R64</f>
        <v>0</v>
      </c>
      <c r="I63" s="231">
        <f>'[2]CONT-RA10651'!S64</f>
        <v>0</v>
      </c>
      <c r="K63" s="231">
        <f>'[2]CONT-RA10651'!AC64</f>
        <v>0</v>
      </c>
      <c r="L63" s="231">
        <f t="shared" si="11"/>
        <v>0</v>
      </c>
      <c r="M63" s="231">
        <f t="shared" si="12"/>
        <v>0</v>
      </c>
    </row>
    <row r="64" spans="1:13" ht="20.100000000000001" hidden="1" customHeight="1" x14ac:dyDescent="0.2">
      <c r="A64" s="74" t="s">
        <v>111</v>
      </c>
      <c r="B64" s="44">
        <f>'[2]CONT-RA10651'!B65</f>
        <v>0</v>
      </c>
      <c r="C64" s="231">
        <f>'[2]CONT-RA10651'!E65</f>
        <v>0</v>
      </c>
      <c r="D64" s="231">
        <f>'[2]CONT-RA10651'!H65</f>
        <v>0</v>
      </c>
      <c r="E64" s="231">
        <f>'[2]CONT-RA10651'!K65</f>
        <v>0</v>
      </c>
      <c r="F64" s="231">
        <f>'[2]CONT-RA10651'!N65</f>
        <v>0</v>
      </c>
      <c r="G64" s="231">
        <f>'[2]CONT-RA10651'!O65</f>
        <v>0</v>
      </c>
      <c r="H64" s="231">
        <f>'[2]CONT-RA10651'!R65</f>
        <v>0</v>
      </c>
      <c r="I64" s="231">
        <f>'[2]CONT-RA10651'!S65</f>
        <v>0</v>
      </c>
      <c r="K64" s="231">
        <f>'[2]CONT-RA10651'!AC65</f>
        <v>0</v>
      </c>
      <c r="L64" s="231">
        <f t="shared" si="11"/>
        <v>0</v>
      </c>
      <c r="M64" s="231">
        <f t="shared" si="12"/>
        <v>0</v>
      </c>
    </row>
    <row r="65" spans="1:13" ht="20.100000000000001" hidden="1" customHeight="1" x14ac:dyDescent="0.2">
      <c r="A65" s="74" t="s">
        <v>112</v>
      </c>
      <c r="B65" s="44">
        <f>'[2]CONT-RA10651'!B66</f>
        <v>0</v>
      </c>
      <c r="C65" s="231">
        <f>'[2]CONT-RA10651'!E66</f>
        <v>0</v>
      </c>
      <c r="D65" s="231">
        <f>'[2]CONT-RA10651'!H66</f>
        <v>0</v>
      </c>
      <c r="E65" s="231">
        <f>'[2]CONT-RA10651'!K66</f>
        <v>0</v>
      </c>
      <c r="F65" s="231">
        <f>'[2]CONT-RA10651'!N66</f>
        <v>0</v>
      </c>
      <c r="G65" s="231">
        <f>'[2]CONT-RA10651'!O66</f>
        <v>0</v>
      </c>
      <c r="H65" s="231">
        <f>'[2]CONT-RA10651'!R66</f>
        <v>0</v>
      </c>
      <c r="I65" s="231">
        <f>'[2]CONT-RA10651'!S66</f>
        <v>0</v>
      </c>
      <c r="K65" s="231">
        <f>'[2]CONT-RA10651'!AC66</f>
        <v>0</v>
      </c>
      <c r="L65" s="231">
        <f t="shared" si="11"/>
        <v>0</v>
      </c>
      <c r="M65" s="231">
        <f t="shared" si="12"/>
        <v>0</v>
      </c>
    </row>
    <row r="66" spans="1:13" ht="20.100000000000001" hidden="1" customHeight="1" x14ac:dyDescent="0.2">
      <c r="A66" s="74" t="s">
        <v>113</v>
      </c>
      <c r="B66" s="44">
        <f>'[2]CONT-RA10651'!B67</f>
        <v>0</v>
      </c>
      <c r="C66" s="231">
        <f>'[2]CONT-RA10651'!E67</f>
        <v>0</v>
      </c>
      <c r="D66" s="231">
        <f>'[2]CONT-RA10651'!H67</f>
        <v>0</v>
      </c>
      <c r="E66" s="231">
        <f>'[2]CONT-RA10651'!K67</f>
        <v>0</v>
      </c>
      <c r="F66" s="231">
        <f>'[2]CONT-RA10651'!N67</f>
        <v>0</v>
      </c>
      <c r="G66" s="231">
        <f>'[2]CONT-RA10651'!O67</f>
        <v>0</v>
      </c>
      <c r="H66" s="231">
        <f>'[2]CONT-RA10651'!R67</f>
        <v>0</v>
      </c>
      <c r="I66" s="231">
        <f>'[2]CONT-RA10651'!S67</f>
        <v>0</v>
      </c>
      <c r="K66" s="231">
        <f>'[2]CONT-RA10651'!AC67</f>
        <v>0</v>
      </c>
      <c r="L66" s="231">
        <f t="shared" si="11"/>
        <v>0</v>
      </c>
      <c r="M66" s="231">
        <f t="shared" si="12"/>
        <v>0</v>
      </c>
    </row>
    <row r="67" spans="1:13" ht="20.100000000000001" hidden="1" customHeight="1" x14ac:dyDescent="0.2">
      <c r="A67" s="133" t="s">
        <v>114</v>
      </c>
      <c r="B67" s="47">
        <f t="shared" ref="B67:L67" si="13">SUM(B68:B71)</f>
        <v>0</v>
      </c>
      <c r="C67" s="235">
        <f t="shared" si="13"/>
        <v>0</v>
      </c>
      <c r="D67" s="235">
        <f t="shared" si="13"/>
        <v>0</v>
      </c>
      <c r="E67" s="235">
        <f t="shared" si="13"/>
        <v>0</v>
      </c>
      <c r="F67" s="235">
        <f t="shared" si="13"/>
        <v>0</v>
      </c>
      <c r="G67" s="235">
        <f t="shared" si="13"/>
        <v>0</v>
      </c>
      <c r="H67" s="235">
        <f t="shared" si="13"/>
        <v>0</v>
      </c>
      <c r="I67" s="235">
        <f t="shared" si="13"/>
        <v>0</v>
      </c>
      <c r="J67" s="235"/>
      <c r="K67" s="235">
        <f t="shared" si="13"/>
        <v>0</v>
      </c>
      <c r="L67" s="235">
        <f t="shared" si="13"/>
        <v>0</v>
      </c>
      <c r="M67" s="235">
        <f t="shared" si="12"/>
        <v>0</v>
      </c>
    </row>
    <row r="68" spans="1:13" ht="20.100000000000001" hidden="1" customHeight="1" x14ac:dyDescent="0.2">
      <c r="A68" s="133" t="s">
        <v>115</v>
      </c>
      <c r="B68" s="44">
        <f>'[2]CONT-RA10651'!B69</f>
        <v>0</v>
      </c>
      <c r="C68" s="231">
        <f>'[2]CONT-RA10651'!E69</f>
        <v>0</v>
      </c>
      <c r="D68" s="231">
        <f>'[2]CONT-RA10651'!H69</f>
        <v>0</v>
      </c>
      <c r="E68" s="231">
        <f>'[2]CONT-RA10651'!K69</f>
        <v>0</v>
      </c>
      <c r="F68" s="231">
        <f>'[2]CONT-RA10651'!N69</f>
        <v>0</v>
      </c>
      <c r="G68" s="231">
        <f>'[2]CONT-RA10651'!O69</f>
        <v>0</v>
      </c>
      <c r="H68" s="231">
        <f>'[2]CONT-RA10651'!R69</f>
        <v>0</v>
      </c>
      <c r="I68" s="231">
        <f>'[2]CONT-RA10651'!S69</f>
        <v>0</v>
      </c>
      <c r="K68" s="231">
        <f>'[2]CONT-RA10651'!AC69</f>
        <v>0</v>
      </c>
      <c r="L68" s="231">
        <f>SUM(C68:K68)</f>
        <v>0</v>
      </c>
      <c r="M68" s="231">
        <f t="shared" si="12"/>
        <v>0</v>
      </c>
    </row>
    <row r="69" spans="1:13" ht="20.100000000000001" hidden="1" customHeight="1" x14ac:dyDescent="0.2">
      <c r="A69" s="133" t="s">
        <v>116</v>
      </c>
      <c r="B69" s="44">
        <f>'[2]CONT-RA10651'!B70</f>
        <v>0</v>
      </c>
      <c r="C69" s="231">
        <f>'[2]CONT-RA10651'!E70</f>
        <v>0</v>
      </c>
      <c r="D69" s="231">
        <f>'[2]CONT-RA10651'!H70</f>
        <v>0</v>
      </c>
      <c r="E69" s="231">
        <f>'[2]CONT-RA10651'!K70</f>
        <v>0</v>
      </c>
      <c r="F69" s="231">
        <f>'[2]CONT-RA10651'!N70</f>
        <v>0</v>
      </c>
      <c r="G69" s="231">
        <f>'[2]CONT-RA10651'!O70</f>
        <v>0</v>
      </c>
      <c r="H69" s="231">
        <f>'[2]CONT-RA10651'!R70</f>
        <v>0</v>
      </c>
      <c r="I69" s="231">
        <f>'[2]CONT-RA10651'!S70</f>
        <v>0</v>
      </c>
      <c r="K69" s="231">
        <f>'[2]CONT-RA10651'!AC70</f>
        <v>0</v>
      </c>
      <c r="L69" s="231">
        <f>SUM(C69:K69)</f>
        <v>0</v>
      </c>
      <c r="M69" s="231">
        <f t="shared" si="12"/>
        <v>0</v>
      </c>
    </row>
    <row r="70" spans="1:13" ht="20.100000000000001" hidden="1" customHeight="1" x14ac:dyDescent="0.2">
      <c r="A70" s="133" t="s">
        <v>117</v>
      </c>
      <c r="B70" s="44">
        <f>'[2]CONT-RA10651'!B71</f>
        <v>0</v>
      </c>
      <c r="C70" s="231">
        <f>'[2]CONT-RA10651'!E71</f>
        <v>0</v>
      </c>
      <c r="D70" s="231">
        <f>'[2]CONT-RA10651'!H71</f>
        <v>0</v>
      </c>
      <c r="E70" s="231">
        <f>'[2]CONT-RA10651'!K71</f>
        <v>0</v>
      </c>
      <c r="F70" s="231">
        <f>'[2]CONT-RA10651'!N71</f>
        <v>0</v>
      </c>
      <c r="G70" s="231">
        <f>'[2]CONT-RA10651'!O71</f>
        <v>0</v>
      </c>
      <c r="H70" s="231">
        <f>'[2]CONT-RA10651'!R71</f>
        <v>0</v>
      </c>
      <c r="I70" s="231">
        <f>'[2]CONT-RA10651'!S71</f>
        <v>0</v>
      </c>
      <c r="K70" s="231">
        <f>'[2]CONT-RA10651'!AC71</f>
        <v>0</v>
      </c>
      <c r="L70" s="231">
        <f>SUM(C70:K70)</f>
        <v>0</v>
      </c>
      <c r="M70" s="231">
        <f t="shared" si="12"/>
        <v>0</v>
      </c>
    </row>
    <row r="71" spans="1:13" ht="20.100000000000001" hidden="1" customHeight="1" x14ac:dyDescent="0.2">
      <c r="A71" s="133" t="s">
        <v>118</v>
      </c>
      <c r="B71" s="44">
        <f>'[2]CONT-RA10651'!B72</f>
        <v>0</v>
      </c>
      <c r="C71" s="231">
        <f>'[2]CONT-RA10651'!E72</f>
        <v>0</v>
      </c>
      <c r="D71" s="231">
        <f>'[2]CONT-RA10651'!H72</f>
        <v>0</v>
      </c>
      <c r="E71" s="231">
        <f>'[2]CONT-RA10651'!K72</f>
        <v>0</v>
      </c>
      <c r="F71" s="231">
        <f>'[2]CONT-RA10651'!N72</f>
        <v>0</v>
      </c>
      <c r="G71" s="231">
        <f>'[2]CONT-RA10651'!O72</f>
        <v>0</v>
      </c>
      <c r="H71" s="231">
        <f>'[2]CONT-RA10651'!R72</f>
        <v>0</v>
      </c>
      <c r="I71" s="231">
        <f>'[2]CONT-RA10651'!S72</f>
        <v>0</v>
      </c>
      <c r="K71" s="231">
        <f>'[2]CONT-RA10651'!AC72</f>
        <v>0</v>
      </c>
      <c r="L71" s="231">
        <f>SUM(C71:K71)</f>
        <v>0</v>
      </c>
      <c r="M71" s="231">
        <f t="shared" si="12"/>
        <v>0</v>
      </c>
    </row>
    <row r="72" spans="1:13" ht="20.100000000000001" hidden="1" customHeight="1" x14ac:dyDescent="0.2">
      <c r="A72" s="133" t="s">
        <v>119</v>
      </c>
      <c r="B72" s="44">
        <f>'[2]CONT-RA10651'!B73</f>
        <v>0</v>
      </c>
      <c r="C72" s="231">
        <f>'[2]CONT-RA10651'!E73</f>
        <v>0</v>
      </c>
      <c r="D72" s="231">
        <f>'[2]CONT-RA10651'!H73</f>
        <v>0</v>
      </c>
      <c r="E72" s="231">
        <f>'[2]CONT-RA10651'!K73</f>
        <v>0</v>
      </c>
      <c r="F72" s="231">
        <f>'[2]CONT-RA10651'!N73</f>
        <v>0</v>
      </c>
      <c r="G72" s="231">
        <f>'[2]CONT-RA10651'!O73</f>
        <v>0</v>
      </c>
      <c r="H72" s="231">
        <f>'[2]CONT-RA10651'!R73</f>
        <v>0</v>
      </c>
      <c r="I72" s="231">
        <f>'[2]CONT-RA10651'!S73</f>
        <v>0</v>
      </c>
      <c r="K72" s="231">
        <f>'[2]CONT-RA10651'!AC73</f>
        <v>0</v>
      </c>
      <c r="L72" s="231">
        <f>SUM(C72:K72)</f>
        <v>0</v>
      </c>
      <c r="M72" s="231">
        <f t="shared" si="12"/>
        <v>0</v>
      </c>
    </row>
    <row r="73" spans="1:13" ht="20.100000000000001" hidden="1" customHeight="1" x14ac:dyDescent="0.2">
      <c r="A73" s="133" t="s">
        <v>216</v>
      </c>
      <c r="B73" s="44">
        <f>'[2]CONT-RA10651'!B74</f>
        <v>0</v>
      </c>
      <c r="C73" s="231">
        <f>'[2]CONT-RA10651'!E74</f>
        <v>0</v>
      </c>
      <c r="D73" s="231">
        <f>'[2]CONT-RA10651'!H74</f>
        <v>0</v>
      </c>
      <c r="E73" s="231">
        <f>'[2]CONT-RA10651'!K74</f>
        <v>0</v>
      </c>
      <c r="F73" s="231">
        <f>'[2]CONT-RA10651'!N74</f>
        <v>0</v>
      </c>
      <c r="G73" s="231">
        <f>'[2]CONT-RA10651'!O74</f>
        <v>0</v>
      </c>
      <c r="H73" s="231">
        <f>'[2]CONT-RA10651'!R74</f>
        <v>0</v>
      </c>
      <c r="I73" s="231">
        <f>'[2]CONT-RA10651'!S74</f>
        <v>0</v>
      </c>
      <c r="K73" s="231">
        <f>'[2]CONT-RA10651'!AC74</f>
        <v>0</v>
      </c>
      <c r="L73" s="231">
        <f t="shared" ref="L73:L87" si="14">SUM(C73:K73)</f>
        <v>0</v>
      </c>
      <c r="M73" s="231">
        <f t="shared" si="12"/>
        <v>0</v>
      </c>
    </row>
    <row r="74" spans="1:13" ht="20.100000000000001" hidden="1" customHeight="1" x14ac:dyDescent="0.2">
      <c r="A74" s="133" t="s">
        <v>121</v>
      </c>
      <c r="B74" s="44">
        <f>'[2]CONT-RA10651'!B75</f>
        <v>0</v>
      </c>
      <c r="C74" s="231">
        <f>'[2]CONT-RA10651'!E75</f>
        <v>0</v>
      </c>
      <c r="D74" s="231">
        <f>'[2]CONT-RA10651'!H75</f>
        <v>0</v>
      </c>
      <c r="E74" s="231">
        <f>'[2]CONT-RA10651'!K75</f>
        <v>0</v>
      </c>
      <c r="F74" s="231">
        <f>'[2]CONT-RA10651'!N75</f>
        <v>0</v>
      </c>
      <c r="G74" s="231">
        <f>'[2]CONT-RA10651'!O75</f>
        <v>0</v>
      </c>
      <c r="H74" s="231">
        <f>'[2]CONT-RA10651'!R75</f>
        <v>0</v>
      </c>
      <c r="I74" s="231">
        <f>'[2]CONT-RA10651'!S75</f>
        <v>0</v>
      </c>
      <c r="K74" s="231">
        <f>'[2]CONT-RA10651'!AC75</f>
        <v>0</v>
      </c>
      <c r="L74" s="231">
        <f t="shared" si="14"/>
        <v>0</v>
      </c>
      <c r="M74" s="231">
        <f t="shared" si="12"/>
        <v>0</v>
      </c>
    </row>
    <row r="75" spans="1:13" ht="20.100000000000001" hidden="1" customHeight="1" x14ac:dyDescent="0.2">
      <c r="A75" s="133" t="s">
        <v>122</v>
      </c>
      <c r="B75" s="44">
        <f>'[2]CONT-RA10651'!B76</f>
        <v>0</v>
      </c>
      <c r="C75" s="231">
        <f>'[2]CONT-RA10651'!E76</f>
        <v>0</v>
      </c>
      <c r="D75" s="231">
        <f>'[2]CONT-RA10651'!H76</f>
        <v>0</v>
      </c>
      <c r="E75" s="231">
        <f>'[2]CONT-RA10651'!K76</f>
        <v>0</v>
      </c>
      <c r="F75" s="231">
        <f>'[2]CONT-RA10651'!N76</f>
        <v>0</v>
      </c>
      <c r="G75" s="231">
        <f>'[2]CONT-RA10651'!O76</f>
        <v>0</v>
      </c>
      <c r="H75" s="231">
        <f>'[2]CONT-RA10651'!R76</f>
        <v>0</v>
      </c>
      <c r="I75" s="231">
        <f>'[2]CONT-RA10651'!S76</f>
        <v>0</v>
      </c>
      <c r="K75" s="231">
        <f>'[2]CONT-RA10651'!AC76</f>
        <v>0</v>
      </c>
      <c r="L75" s="231">
        <f t="shared" si="14"/>
        <v>0</v>
      </c>
      <c r="M75" s="231">
        <f t="shared" si="12"/>
        <v>0</v>
      </c>
    </row>
    <row r="76" spans="1:13" ht="20.100000000000001" hidden="1" customHeight="1" x14ac:dyDescent="0.2">
      <c r="A76" s="133" t="s">
        <v>123</v>
      </c>
      <c r="B76" s="44">
        <f>'[2]CONT-RA10651'!B77</f>
        <v>0</v>
      </c>
      <c r="C76" s="231">
        <f>'[2]CONT-RA10651'!E77</f>
        <v>0</v>
      </c>
      <c r="D76" s="231">
        <f>'[2]CONT-RA10651'!H77</f>
        <v>0</v>
      </c>
      <c r="E76" s="231">
        <f>'[2]CONT-RA10651'!K77</f>
        <v>0</v>
      </c>
      <c r="F76" s="231">
        <f>'[2]CONT-RA10651'!N77</f>
        <v>0</v>
      </c>
      <c r="G76" s="231">
        <f>'[2]CONT-RA10651'!O77</f>
        <v>0</v>
      </c>
      <c r="H76" s="231">
        <f>'[2]CONT-RA10651'!R77</f>
        <v>0</v>
      </c>
      <c r="I76" s="231">
        <f>'[2]CONT-RA10651'!S77</f>
        <v>0</v>
      </c>
      <c r="K76" s="231">
        <f>'[2]CONT-RA10651'!AC77</f>
        <v>0</v>
      </c>
      <c r="L76" s="231">
        <f t="shared" si="14"/>
        <v>0</v>
      </c>
      <c r="M76" s="231">
        <f t="shared" si="12"/>
        <v>0</v>
      </c>
    </row>
    <row r="77" spans="1:13" ht="20.100000000000001" hidden="1" customHeight="1" x14ac:dyDescent="0.2">
      <c r="A77" s="133" t="s">
        <v>124</v>
      </c>
      <c r="B77" s="44">
        <f>'[2]CONT-RA10651'!B78</f>
        <v>0</v>
      </c>
      <c r="C77" s="231">
        <f>'[2]CONT-RA10651'!E78</f>
        <v>0</v>
      </c>
      <c r="D77" s="231">
        <f>'[2]CONT-RA10651'!H78</f>
        <v>0</v>
      </c>
      <c r="E77" s="231">
        <f>'[2]CONT-RA10651'!K78</f>
        <v>0</v>
      </c>
      <c r="F77" s="231">
        <f>'[2]CONT-RA10651'!N78</f>
        <v>0</v>
      </c>
      <c r="G77" s="231">
        <f>'[2]CONT-RA10651'!O78</f>
        <v>0</v>
      </c>
      <c r="H77" s="231">
        <f>'[2]CONT-RA10651'!R78</f>
        <v>0</v>
      </c>
      <c r="I77" s="231">
        <f>'[2]CONT-RA10651'!S78</f>
        <v>0</v>
      </c>
      <c r="K77" s="231">
        <f>'[2]CONT-RA10651'!AC78</f>
        <v>0</v>
      </c>
      <c r="L77" s="231">
        <f t="shared" si="14"/>
        <v>0</v>
      </c>
      <c r="M77" s="231">
        <f t="shared" si="12"/>
        <v>0</v>
      </c>
    </row>
    <row r="78" spans="1:13" ht="20.100000000000001" hidden="1" customHeight="1" x14ac:dyDescent="0.2">
      <c r="A78" s="133" t="s">
        <v>125</v>
      </c>
      <c r="B78" s="44">
        <f>'[2]CONT-RA10651'!B79</f>
        <v>0</v>
      </c>
      <c r="C78" s="231">
        <f>'[2]CONT-RA10651'!E79</f>
        <v>0</v>
      </c>
      <c r="D78" s="231">
        <f>'[2]CONT-RA10651'!H79</f>
        <v>0</v>
      </c>
      <c r="E78" s="231">
        <f>'[2]CONT-RA10651'!K79</f>
        <v>0</v>
      </c>
      <c r="F78" s="231">
        <f>'[2]CONT-RA10651'!N79</f>
        <v>0</v>
      </c>
      <c r="G78" s="231">
        <f>'[2]CONT-RA10651'!O79</f>
        <v>0</v>
      </c>
      <c r="H78" s="231">
        <f>'[2]CONT-RA10651'!R79</f>
        <v>0</v>
      </c>
      <c r="I78" s="231">
        <f>'[2]CONT-RA10651'!S79</f>
        <v>0</v>
      </c>
      <c r="K78" s="231">
        <f>'[2]CONT-RA10651'!AC79</f>
        <v>0</v>
      </c>
      <c r="L78" s="231">
        <f t="shared" si="14"/>
        <v>0</v>
      </c>
      <c r="M78" s="231">
        <f t="shared" si="12"/>
        <v>0</v>
      </c>
    </row>
    <row r="79" spans="1:13" ht="20.100000000000001" hidden="1" customHeight="1" x14ac:dyDescent="0.2">
      <c r="A79" s="133" t="s">
        <v>170</v>
      </c>
      <c r="B79" s="44">
        <f>'[2]CONT-RA10651'!B80</f>
        <v>0</v>
      </c>
      <c r="C79" s="231">
        <f>'[2]CONT-RA10651'!E80</f>
        <v>0</v>
      </c>
      <c r="D79" s="231">
        <f>'[2]CONT-RA10651'!H80</f>
        <v>0</v>
      </c>
      <c r="E79" s="231">
        <f>'[2]CONT-RA10651'!K80</f>
        <v>0</v>
      </c>
      <c r="F79" s="231">
        <f>'[2]CONT-RA10651'!N80</f>
        <v>0</v>
      </c>
      <c r="G79" s="231">
        <f>'[2]CONT-RA10651'!O80</f>
        <v>0</v>
      </c>
      <c r="H79" s="231">
        <f>'[2]CONT-RA10651'!R80</f>
        <v>0</v>
      </c>
      <c r="I79" s="231">
        <f>'[2]CONT-RA10651'!S80</f>
        <v>0</v>
      </c>
      <c r="K79" s="231">
        <f>'[2]CONT-RA10651'!AC80</f>
        <v>0</v>
      </c>
      <c r="L79" s="231">
        <f t="shared" si="14"/>
        <v>0</v>
      </c>
      <c r="M79" s="231">
        <f t="shared" si="12"/>
        <v>0</v>
      </c>
    </row>
    <row r="80" spans="1:13" ht="20.100000000000001" hidden="1" customHeight="1" x14ac:dyDescent="0.2">
      <c r="A80" s="133" t="s">
        <v>171</v>
      </c>
      <c r="B80" s="44">
        <f>'[2]CONT-RA10651'!B81</f>
        <v>0</v>
      </c>
      <c r="C80" s="231">
        <f>'[2]CONT-RA10651'!E81</f>
        <v>0</v>
      </c>
      <c r="D80" s="231">
        <f>'[2]CONT-RA10651'!H81</f>
        <v>0</v>
      </c>
      <c r="E80" s="231">
        <f>'[2]CONT-RA10651'!K81</f>
        <v>0</v>
      </c>
      <c r="F80" s="231">
        <f>'[2]CONT-RA10651'!N81</f>
        <v>0</v>
      </c>
      <c r="G80" s="231">
        <f>'[2]CONT-RA10651'!O81</f>
        <v>0</v>
      </c>
      <c r="H80" s="231">
        <f>'[2]CONT-RA10651'!R81</f>
        <v>0</v>
      </c>
      <c r="I80" s="231">
        <f>'[2]CONT-RA10651'!S81</f>
        <v>0</v>
      </c>
      <c r="K80" s="231">
        <f>'[2]CONT-RA10651'!AC81</f>
        <v>0</v>
      </c>
      <c r="L80" s="231">
        <f t="shared" si="14"/>
        <v>0</v>
      </c>
      <c r="M80" s="231">
        <f t="shared" si="12"/>
        <v>0</v>
      </c>
    </row>
    <row r="81" spans="1:13" ht="20.100000000000001" hidden="1" customHeight="1" x14ac:dyDescent="0.2">
      <c r="A81" s="133" t="s">
        <v>172</v>
      </c>
      <c r="B81" s="44">
        <f>'[2]CONT-RA10651'!B82</f>
        <v>0</v>
      </c>
      <c r="C81" s="231">
        <f>'[2]CONT-RA10651'!E82</f>
        <v>0</v>
      </c>
      <c r="D81" s="231">
        <f>'[2]CONT-RA10651'!H82</f>
        <v>0</v>
      </c>
      <c r="E81" s="231">
        <f>'[2]CONT-RA10651'!K82</f>
        <v>0</v>
      </c>
      <c r="F81" s="231">
        <f>'[2]CONT-RA10651'!N82</f>
        <v>0</v>
      </c>
      <c r="G81" s="231">
        <f>'[2]CONT-RA10651'!O82</f>
        <v>0</v>
      </c>
      <c r="H81" s="231">
        <f>'[2]CONT-RA10651'!R82</f>
        <v>0</v>
      </c>
      <c r="I81" s="231">
        <f>'[2]CONT-RA10651'!S82</f>
        <v>0</v>
      </c>
      <c r="K81" s="231">
        <f>'[2]CONT-RA10651'!AC82</f>
        <v>0</v>
      </c>
      <c r="L81" s="231">
        <f t="shared" si="14"/>
        <v>0</v>
      </c>
      <c r="M81" s="231">
        <f t="shared" si="12"/>
        <v>0</v>
      </c>
    </row>
    <row r="82" spans="1:13" ht="20.100000000000001" hidden="1" customHeight="1" x14ac:dyDescent="0.2">
      <c r="A82" s="133" t="s">
        <v>129</v>
      </c>
      <c r="B82" s="44">
        <f>'[2]CONT-RA10651'!B83</f>
        <v>0</v>
      </c>
      <c r="C82" s="231">
        <f>'[2]CONT-RA10651'!E83</f>
        <v>0</v>
      </c>
      <c r="D82" s="231">
        <f>'[2]CONT-RA10651'!H83</f>
        <v>0</v>
      </c>
      <c r="E82" s="231">
        <f>'[2]CONT-RA10651'!K83</f>
        <v>0</v>
      </c>
      <c r="F82" s="231">
        <f>'[2]CONT-RA10651'!N83</f>
        <v>0</v>
      </c>
      <c r="G82" s="231">
        <f>'[2]CONT-RA10651'!O83</f>
        <v>0</v>
      </c>
      <c r="H82" s="231">
        <f>'[2]CONT-RA10651'!R83</f>
        <v>0</v>
      </c>
      <c r="I82" s="231">
        <f>'[2]CONT-RA10651'!S83</f>
        <v>0</v>
      </c>
      <c r="K82" s="231">
        <f>'[2]CONT-RA10651'!AC83</f>
        <v>0</v>
      </c>
      <c r="L82" s="231">
        <f t="shared" si="14"/>
        <v>0</v>
      </c>
      <c r="M82" s="231">
        <f t="shared" si="12"/>
        <v>0</v>
      </c>
    </row>
    <row r="83" spans="1:13" ht="20.100000000000001" hidden="1" customHeight="1" x14ac:dyDescent="0.2">
      <c r="A83" s="133" t="s">
        <v>130</v>
      </c>
      <c r="B83" s="44">
        <f>'[2]CONT-RA10651'!B84</f>
        <v>0</v>
      </c>
      <c r="C83" s="231">
        <f>'[2]CONT-RA10651'!E84</f>
        <v>0</v>
      </c>
      <c r="D83" s="231">
        <f>'[2]CONT-RA10651'!H84</f>
        <v>0</v>
      </c>
      <c r="E83" s="231">
        <f>'[2]CONT-RA10651'!K84</f>
        <v>0</v>
      </c>
      <c r="F83" s="231">
        <f>'[2]CONT-RA10651'!N84</f>
        <v>0</v>
      </c>
      <c r="G83" s="231">
        <f>'[2]CONT-RA10651'!O84</f>
        <v>0</v>
      </c>
      <c r="H83" s="231">
        <f>'[2]CONT-RA10651'!R84</f>
        <v>0</v>
      </c>
      <c r="I83" s="231">
        <f>'[2]CONT-RA10651'!S84</f>
        <v>0</v>
      </c>
      <c r="K83" s="231">
        <f>'[2]CONT-RA10651'!AC84</f>
        <v>0</v>
      </c>
      <c r="L83" s="231">
        <f t="shared" si="14"/>
        <v>0</v>
      </c>
      <c r="M83" s="231">
        <f t="shared" si="12"/>
        <v>0</v>
      </c>
    </row>
    <row r="84" spans="1:13" ht="20.100000000000001" hidden="1" customHeight="1" x14ac:dyDescent="0.2">
      <c r="A84" s="133" t="s">
        <v>131</v>
      </c>
      <c r="B84" s="44">
        <f>'[2]CONT-RA10651'!B85</f>
        <v>0</v>
      </c>
      <c r="C84" s="231">
        <f>'[2]CONT-RA10651'!E85</f>
        <v>0</v>
      </c>
      <c r="D84" s="231">
        <f>'[2]CONT-RA10651'!H85</f>
        <v>0</v>
      </c>
      <c r="E84" s="231">
        <f>'[2]CONT-RA10651'!K85</f>
        <v>0</v>
      </c>
      <c r="F84" s="231">
        <f>'[2]CONT-RA10651'!N85</f>
        <v>0</v>
      </c>
      <c r="G84" s="231">
        <f>'[2]CONT-RA10651'!O85</f>
        <v>0</v>
      </c>
      <c r="H84" s="231">
        <f>'[2]CONT-RA10651'!R85</f>
        <v>0</v>
      </c>
      <c r="I84" s="231">
        <f>'[2]CONT-RA10651'!S85</f>
        <v>0</v>
      </c>
      <c r="K84" s="231">
        <f>'[2]CONT-RA10651'!AC85</f>
        <v>0</v>
      </c>
      <c r="L84" s="231">
        <f t="shared" si="14"/>
        <v>0</v>
      </c>
      <c r="M84" s="231">
        <f t="shared" si="12"/>
        <v>0</v>
      </c>
    </row>
    <row r="85" spans="1:13" ht="20.100000000000001" hidden="1" customHeight="1" x14ac:dyDescent="0.2">
      <c r="A85" s="133" t="s">
        <v>217</v>
      </c>
      <c r="B85" s="44">
        <f>'[2]CONT-RA10651'!B86</f>
        <v>0</v>
      </c>
      <c r="C85" s="231">
        <f>'[2]CONT-RA10651'!E86</f>
        <v>0</v>
      </c>
      <c r="D85" s="231">
        <f>'[2]CONT-RA10651'!H86</f>
        <v>0</v>
      </c>
      <c r="E85" s="231">
        <f>'[2]CONT-RA10651'!K86</f>
        <v>0</v>
      </c>
      <c r="F85" s="231">
        <f>'[2]CONT-RA10651'!N86</f>
        <v>0</v>
      </c>
      <c r="G85" s="231">
        <f>'[2]CONT-RA10651'!O86</f>
        <v>0</v>
      </c>
      <c r="H85" s="231">
        <f>'[2]CONT-RA10651'!R86</f>
        <v>0</v>
      </c>
      <c r="I85" s="231">
        <f>'[2]CONT-RA10651'!S86</f>
        <v>0</v>
      </c>
      <c r="K85" s="231">
        <f>'[2]CONT-RA10651'!AC86</f>
        <v>0</v>
      </c>
      <c r="L85" s="231">
        <f t="shared" si="14"/>
        <v>0</v>
      </c>
      <c r="M85" s="231">
        <f t="shared" si="12"/>
        <v>0</v>
      </c>
    </row>
    <row r="86" spans="1:13" ht="20.100000000000001" hidden="1" customHeight="1" x14ac:dyDescent="0.2">
      <c r="A86" s="133" t="s">
        <v>133</v>
      </c>
      <c r="B86" s="44">
        <f>'[2]CONT-RA10651'!B87</f>
        <v>0</v>
      </c>
      <c r="C86" s="231">
        <f>'[2]CONT-RA10651'!E87</f>
        <v>0</v>
      </c>
      <c r="D86" s="231">
        <f>'[2]CONT-RA10651'!H87</f>
        <v>0</v>
      </c>
      <c r="E86" s="231">
        <f>'[2]CONT-RA10651'!K87</f>
        <v>0</v>
      </c>
      <c r="F86" s="231">
        <f>'[2]CONT-RA10651'!N87</f>
        <v>0</v>
      </c>
      <c r="G86" s="231">
        <f>'[2]CONT-RA10651'!O87</f>
        <v>0</v>
      </c>
      <c r="H86" s="231">
        <f>'[2]CONT-RA10651'!R87</f>
        <v>0</v>
      </c>
      <c r="I86" s="231">
        <f>'[2]CONT-RA10651'!S87</f>
        <v>0</v>
      </c>
      <c r="K86" s="231">
        <f>'[2]CONT-RA10651'!AC87</f>
        <v>0</v>
      </c>
      <c r="L86" s="231">
        <f t="shared" si="14"/>
        <v>0</v>
      </c>
      <c r="M86" s="231">
        <f t="shared" si="12"/>
        <v>0</v>
      </c>
    </row>
    <row r="87" spans="1:13" ht="20.100000000000001" hidden="1" customHeight="1" x14ac:dyDescent="0.2">
      <c r="A87" s="133" t="s">
        <v>134</v>
      </c>
      <c r="B87" s="44">
        <f>'[2]CONT-RA10651'!B88</f>
        <v>0</v>
      </c>
      <c r="C87" s="231">
        <f>'[2]CONT-RA10651'!E88</f>
        <v>0</v>
      </c>
      <c r="D87" s="231">
        <f>'[2]CONT-RA10651'!H88</f>
        <v>0</v>
      </c>
      <c r="E87" s="231">
        <f>'[2]CONT-RA10651'!K88</f>
        <v>0</v>
      </c>
      <c r="F87" s="231">
        <f>'[2]CONT-RA10651'!N88</f>
        <v>0</v>
      </c>
      <c r="G87" s="231">
        <f>'[2]CONT-RA10651'!O88</f>
        <v>0</v>
      </c>
      <c r="H87" s="231">
        <f>'[2]CONT-RA10651'!R88</f>
        <v>0</v>
      </c>
      <c r="I87" s="231">
        <f>'[2]CONT-RA10651'!S88</f>
        <v>0</v>
      </c>
      <c r="K87" s="231">
        <f>'[2]CONT-RA10651'!AC88</f>
        <v>0</v>
      </c>
      <c r="L87" s="231">
        <f t="shared" si="14"/>
        <v>0</v>
      </c>
      <c r="M87" s="231">
        <f t="shared" si="12"/>
        <v>0</v>
      </c>
    </row>
    <row r="88" spans="1:13" ht="20.100000000000001" hidden="1" customHeight="1" x14ac:dyDescent="0.2">
      <c r="A88" s="254"/>
      <c r="B88" s="44"/>
    </row>
    <row r="89" spans="1:13" ht="13.5" hidden="1" customHeight="1" x14ac:dyDescent="0.2">
      <c r="A89" s="254"/>
      <c r="B89" s="280"/>
    </row>
    <row r="90" spans="1:13" ht="20.100000000000001" customHeight="1" x14ac:dyDescent="0.2">
      <c r="A90" s="74" t="s">
        <v>268</v>
      </c>
      <c r="B90" s="44">
        <f>'[2]CONT-RA10651'!B90</f>
        <v>0</v>
      </c>
      <c r="C90" s="231">
        <f>'[2]CONT-RA10651'!E90</f>
        <v>6064079</v>
      </c>
      <c r="D90" s="231">
        <f>'[2]CONT-RA10651'!H90</f>
        <v>0</v>
      </c>
      <c r="E90" s="231">
        <f>'[2]CONT-RA10651'!K90</f>
        <v>27736</v>
      </c>
      <c r="F90" s="231">
        <f>'[2]CONT-RA10651'!N90</f>
        <v>0</v>
      </c>
      <c r="G90" s="231">
        <f>'[2]CONT-RA10651'!O90</f>
        <v>0</v>
      </c>
      <c r="H90" s="231">
        <f>'[2]CONT-RA10651'!R90</f>
        <v>0</v>
      </c>
      <c r="I90" s="231">
        <f>'[2]CONT-RA10651'!S90</f>
        <v>0</v>
      </c>
      <c r="K90" s="231">
        <f>'[2]CONT-RA10651'!Z90</f>
        <v>63623</v>
      </c>
      <c r="L90" s="231">
        <f>SUM(C90:K90)</f>
        <v>6155438</v>
      </c>
      <c r="M90" s="231">
        <f>L90+B90</f>
        <v>6155438</v>
      </c>
    </row>
    <row r="91" spans="1:13" ht="21.75" customHeight="1" x14ac:dyDescent="0.2">
      <c r="A91" s="256" t="s">
        <v>285</v>
      </c>
      <c r="B91" s="281">
        <f t="shared" ref="B91:K91" si="15">SUM(B92:B93)</f>
        <v>0</v>
      </c>
      <c r="C91" s="281">
        <f t="shared" si="15"/>
        <v>0</v>
      </c>
      <c r="D91" s="281">
        <f t="shared" si="15"/>
        <v>10869634</v>
      </c>
      <c r="E91" s="281">
        <f t="shared" si="15"/>
        <v>31454</v>
      </c>
      <c r="F91" s="281">
        <f t="shared" si="15"/>
        <v>0</v>
      </c>
      <c r="G91" s="281">
        <f t="shared" si="15"/>
        <v>0</v>
      </c>
      <c r="H91" s="281">
        <f t="shared" si="15"/>
        <v>0</v>
      </c>
      <c r="I91" s="281">
        <f t="shared" si="15"/>
        <v>0</v>
      </c>
      <c r="J91" s="281"/>
      <c r="K91" s="281">
        <f t="shared" si="15"/>
        <v>3500</v>
      </c>
      <c r="L91" s="281">
        <f>SUM(L92:L93)</f>
        <v>10904588</v>
      </c>
      <c r="M91" s="281">
        <f>L91+B91</f>
        <v>10904588</v>
      </c>
    </row>
    <row r="92" spans="1:13" ht="20.100000000000001" hidden="1" customHeight="1" x14ac:dyDescent="0.2">
      <c r="A92" s="256" t="s">
        <v>270</v>
      </c>
      <c r="B92" s="258">
        <f>'[2]CONT-RA10651'!B92</f>
        <v>0</v>
      </c>
      <c r="C92" s="231">
        <f>'[2]CONT-RA10651'!E92</f>
        <v>0</v>
      </c>
      <c r="D92" s="231">
        <f>'[2]CONT-RA10651'!H92</f>
        <v>130934</v>
      </c>
      <c r="E92" s="231">
        <f>'[2]CONT-RA10651'!K92</f>
        <v>31454</v>
      </c>
      <c r="F92" s="231">
        <f>'[2]CONT-RA10651'!N92</f>
        <v>0</v>
      </c>
      <c r="G92" s="231">
        <f>'[2]CONT-RA10651'!O92</f>
        <v>0</v>
      </c>
      <c r="H92" s="231">
        <f>'[2]CONT-RA10651'!R92</f>
        <v>0</v>
      </c>
      <c r="I92" s="231">
        <f>'[2]CONT-RA10651'!S92</f>
        <v>0</v>
      </c>
      <c r="K92" s="231">
        <f>'[2]CONT-RA10651'!Z92</f>
        <v>3500</v>
      </c>
      <c r="L92" s="231">
        <f>SUM(C92:K92)</f>
        <v>165888</v>
      </c>
      <c r="M92" s="231">
        <f>L92+B92</f>
        <v>165888</v>
      </c>
    </row>
    <row r="93" spans="1:13" ht="20.100000000000001" hidden="1" customHeight="1" x14ac:dyDescent="0.2">
      <c r="A93" s="256" t="s">
        <v>271</v>
      </c>
      <c r="B93" s="258">
        <f>'[2]CONT-RA10651'!B93</f>
        <v>0</v>
      </c>
      <c r="C93" s="231">
        <f>'[2]CONT-RA10651'!E93</f>
        <v>0</v>
      </c>
      <c r="D93" s="231">
        <f>'[2]CONT-RA10651'!H93</f>
        <v>10738700</v>
      </c>
      <c r="E93" s="231">
        <f>'[2]CONT-RA10651'!K93</f>
        <v>0</v>
      </c>
      <c r="F93" s="231">
        <f>'[2]CONT-RA10651'!N93</f>
        <v>0</v>
      </c>
      <c r="G93" s="231">
        <f>'[2]CONT-RA10651'!O93</f>
        <v>0</v>
      </c>
      <c r="H93" s="231">
        <f>'[2]CONT-RA10651'!R93</f>
        <v>0</v>
      </c>
      <c r="I93" s="231">
        <f>'[2]CONT-RA10651'!S93</f>
        <v>0</v>
      </c>
      <c r="K93" s="231">
        <f>'[2]CONT-RA10651'!AC93</f>
        <v>0</v>
      </c>
      <c r="L93" s="231">
        <f>SUM(C93:K93)</f>
        <v>10738700</v>
      </c>
      <c r="M93" s="231">
        <f>L93+B93</f>
        <v>10738700</v>
      </c>
    </row>
    <row r="94" spans="1:13" ht="20.100000000000001" customHeight="1" x14ac:dyDescent="0.2">
      <c r="A94" s="74" t="s">
        <v>286</v>
      </c>
      <c r="B94" s="44">
        <f>'[2]CONT-RA10651'!B94</f>
        <v>0</v>
      </c>
      <c r="C94" s="231">
        <f>'[2]CONT-RA10651'!E94</f>
        <v>0</v>
      </c>
      <c r="D94" s="231">
        <f>'[2]CONT-RA10651'!H94</f>
        <v>206250</v>
      </c>
      <c r="E94" s="231">
        <f>'[2]CONT-RA10651'!K94</f>
        <v>0</v>
      </c>
      <c r="F94" s="231">
        <f>'[2]CONT-RA10651'!N94</f>
        <v>0</v>
      </c>
      <c r="G94" s="231">
        <f>'[2]CONT-RA10651'!O94</f>
        <v>0</v>
      </c>
      <c r="H94" s="231">
        <f>'[2]CONT-RA10651'!R94</f>
        <v>0</v>
      </c>
      <c r="I94" s="231">
        <f>'[2]CONT-RA10651'!S94</f>
        <v>0</v>
      </c>
      <c r="K94" s="231">
        <f>'[2]CONT-RA10651'!AC94</f>
        <v>0</v>
      </c>
      <c r="L94" s="231">
        <f>SUM(C94:K94)</f>
        <v>206250</v>
      </c>
      <c r="M94" s="231">
        <f>L94+B94</f>
        <v>206250</v>
      </c>
    </row>
    <row r="95" spans="1:13" ht="20.100000000000001" hidden="1" customHeight="1" x14ac:dyDescent="0.2">
      <c r="A95" s="254"/>
      <c r="B95" s="44"/>
    </row>
    <row r="96" spans="1:13" ht="22.5" customHeight="1" thickBot="1" x14ac:dyDescent="0.25">
      <c r="A96" s="277" t="s">
        <v>45</v>
      </c>
      <c r="B96" s="263">
        <f t="shared" ref="B96:M96" si="16">SUM(B6:B12)+SUM(B15:B20)+SUM(B23:B25)+SUM(B28:B29)+SUM(B32:B48)+B91+B90+B94+B95</f>
        <v>19252055</v>
      </c>
      <c r="C96" s="263">
        <f t="shared" si="16"/>
        <v>6064079</v>
      </c>
      <c r="D96" s="263">
        <f t="shared" si="16"/>
        <v>11075884</v>
      </c>
      <c r="E96" s="263">
        <f t="shared" si="16"/>
        <v>3173708</v>
      </c>
      <c r="F96" s="263">
        <f t="shared" si="16"/>
        <v>570962</v>
      </c>
      <c r="G96" s="263">
        <f t="shared" si="16"/>
        <v>0</v>
      </c>
      <c r="H96" s="263">
        <f t="shared" si="16"/>
        <v>223065</v>
      </c>
      <c r="I96" s="263">
        <f t="shared" si="16"/>
        <v>1094430</v>
      </c>
      <c r="J96" s="263">
        <f t="shared" si="16"/>
        <v>0</v>
      </c>
      <c r="K96" s="263">
        <f t="shared" si="16"/>
        <v>187123</v>
      </c>
      <c r="L96" s="263">
        <f t="shared" si="16"/>
        <v>22389251</v>
      </c>
      <c r="M96" s="263">
        <f t="shared" si="16"/>
        <v>41641306</v>
      </c>
    </row>
    <row r="97" spans="1:15" ht="12" customHeight="1" thickTop="1" x14ac:dyDescent="0.2">
      <c r="D97" s="90"/>
      <c r="I97" s="90"/>
      <c r="J97" s="90"/>
      <c r="K97" s="90"/>
    </row>
    <row r="98" spans="1:15" ht="12" customHeight="1" x14ac:dyDescent="0.2">
      <c r="D98" s="90"/>
      <c r="I98" s="90"/>
      <c r="J98" s="90"/>
      <c r="K98" s="90"/>
    </row>
    <row r="99" spans="1:15" ht="12" customHeight="1" x14ac:dyDescent="0.2">
      <c r="D99" s="90"/>
      <c r="I99" s="90"/>
      <c r="J99" s="90"/>
      <c r="K99" s="90"/>
    </row>
    <row r="100" spans="1:15" ht="12" customHeight="1" x14ac:dyDescent="0.2">
      <c r="D100" s="90"/>
      <c r="I100" s="90"/>
      <c r="J100" s="90"/>
      <c r="K100" s="90"/>
    </row>
    <row r="101" spans="1:15" ht="12" customHeight="1" x14ac:dyDescent="0.2">
      <c r="D101" s="90"/>
      <c r="I101" s="90"/>
      <c r="J101" s="90"/>
      <c r="K101" s="90"/>
    </row>
    <row r="102" spans="1:15" ht="12" customHeight="1" x14ac:dyDescent="0.2">
      <c r="D102" s="90"/>
      <c r="I102" s="90"/>
      <c r="J102" s="90"/>
      <c r="K102" s="90"/>
    </row>
    <row r="103" spans="1:15" ht="12" customHeight="1" x14ac:dyDescent="0.2">
      <c r="D103" s="282"/>
      <c r="I103" s="90"/>
      <c r="J103" s="90"/>
      <c r="K103" s="90"/>
    </row>
    <row r="104" spans="1:15" ht="12" customHeight="1" x14ac:dyDescent="0.2">
      <c r="D104" s="90"/>
      <c r="I104" s="90"/>
      <c r="J104" s="90"/>
      <c r="K104" s="90"/>
    </row>
    <row r="105" spans="1:15" ht="12" customHeight="1" x14ac:dyDescent="0.2">
      <c r="D105" s="90"/>
      <c r="I105" s="90"/>
      <c r="J105" s="90"/>
      <c r="K105" s="90"/>
    </row>
    <row r="106" spans="1:15" s="231" customFormat="1" ht="12" customHeight="1" x14ac:dyDescent="0.2">
      <c r="D106" s="90"/>
      <c r="I106" s="90"/>
      <c r="J106" s="90"/>
      <c r="K106" s="90"/>
      <c r="N106" s="5"/>
      <c r="O106" s="5"/>
    </row>
    <row r="107" spans="1:15" s="231" customFormat="1" ht="12" customHeight="1" x14ac:dyDescent="0.2">
      <c r="D107" s="90"/>
      <c r="I107" s="90"/>
      <c r="J107" s="90"/>
      <c r="K107" s="90"/>
      <c r="N107" s="5"/>
      <c r="O107" s="5"/>
    </row>
    <row r="108" spans="1:15" s="231" customFormat="1" ht="12" customHeight="1" x14ac:dyDescent="0.2">
      <c r="D108" s="90"/>
      <c r="I108" s="90"/>
      <c r="J108" s="90"/>
      <c r="K108" s="90"/>
      <c r="N108" s="5"/>
      <c r="O108" s="5"/>
    </row>
    <row r="109" spans="1:15" s="231" customFormat="1" ht="12" customHeight="1" x14ac:dyDescent="0.2">
      <c r="I109" s="90"/>
      <c r="J109" s="90"/>
      <c r="K109" s="90"/>
      <c r="N109" s="5"/>
      <c r="O109" s="5"/>
    </row>
    <row r="110" spans="1:15" s="231" customFormat="1" ht="12" customHeight="1" x14ac:dyDescent="0.2">
      <c r="I110" s="90"/>
      <c r="J110" s="90"/>
      <c r="K110" s="90"/>
      <c r="N110" s="5"/>
      <c r="O110" s="5"/>
    </row>
    <row r="111" spans="1:15" s="231" customFormat="1" ht="12" customHeight="1" x14ac:dyDescent="0.2">
      <c r="K111" s="90"/>
      <c r="N111" s="5"/>
      <c r="O111" s="5"/>
    </row>
    <row r="112" spans="1:15" s="231" customFormat="1" ht="12" customHeight="1" x14ac:dyDescent="0.2">
      <c r="A112" s="5"/>
      <c r="B112" s="5"/>
      <c r="C112" s="5"/>
      <c r="K112" s="90"/>
      <c r="N112" s="5"/>
      <c r="O112" s="5"/>
    </row>
    <row r="113" spans="11:15" s="231" customFormat="1" ht="12" customHeight="1" x14ac:dyDescent="0.2">
      <c r="K113" s="90"/>
      <c r="N113" s="5"/>
      <c r="O113" s="5"/>
    </row>
    <row r="114" spans="11:15" s="231" customFormat="1" ht="12" customHeight="1" x14ac:dyDescent="0.2">
      <c r="K114" s="90"/>
      <c r="N114" s="5"/>
      <c r="O114" s="5"/>
    </row>
    <row r="115" spans="11:15" s="231" customFormat="1" ht="12" customHeight="1" x14ac:dyDescent="0.2">
      <c r="K115" s="90"/>
      <c r="N115" s="5"/>
      <c r="O115" s="5"/>
    </row>
    <row r="116" spans="11:15" s="231" customFormat="1" ht="12" customHeight="1" x14ac:dyDescent="0.2">
      <c r="K116" s="90"/>
      <c r="N116" s="5"/>
      <c r="O116" s="5"/>
    </row>
  </sheetData>
  <printOptions gridLines="1"/>
  <pageMargins left="0.66" right="0.25" top="0.94" bottom="0.35" header="0.23" footer="0.19"/>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48"/>
  <sheetViews>
    <sheetView zoomScaleNormal="120" workbookViewId="0">
      <pane xSplit="1" ySplit="5" topLeftCell="C18" activePane="bottomRight" state="frozen"/>
      <selection pane="topRight" activeCell="B1" sqref="B1"/>
      <selection pane="bottomLeft" activeCell="A7" sqref="A7"/>
      <selection pane="bottomRight" activeCell="G96" sqref="G96"/>
    </sheetView>
  </sheetViews>
  <sheetFormatPr defaultRowHeight="14.25" x14ac:dyDescent="0.2"/>
  <cols>
    <col min="1" max="1" width="16.7109375" style="288" customWidth="1"/>
    <col min="2" max="2" width="16.140625" style="288" hidden="1" customWidth="1"/>
    <col min="3" max="3" width="15.140625" style="288" customWidth="1"/>
    <col min="4" max="4" width="14.7109375" style="288" customWidth="1"/>
    <col min="5" max="5" width="15.7109375" style="288" customWidth="1"/>
    <col min="6" max="6" width="16.7109375" style="288" customWidth="1"/>
    <col min="7" max="7" width="15.85546875" style="288" customWidth="1"/>
    <col min="8" max="8" width="15.7109375" style="288" hidden="1" customWidth="1"/>
    <col min="9" max="9" width="16" style="288" customWidth="1"/>
    <col min="10" max="16384" width="9.140625" style="288"/>
  </cols>
  <sheetData>
    <row r="1" spans="1:9" ht="16.5" customHeight="1" x14ac:dyDescent="0.25">
      <c r="A1" s="285" t="str">
        <f>[2]SUM!A1</f>
        <v>CY 2016 ALLOTMENT RELEASES</v>
      </c>
      <c r="B1" s="285"/>
      <c r="C1" s="285"/>
      <c r="D1" s="285"/>
      <c r="E1" s="285"/>
      <c r="F1" s="286"/>
      <c r="G1" s="286"/>
      <c r="H1" s="286"/>
      <c r="I1" s="287"/>
    </row>
    <row r="2" spans="1:9" ht="15" x14ac:dyDescent="0.25">
      <c r="A2" s="289" t="s">
        <v>33</v>
      </c>
      <c r="B2" s="289"/>
      <c r="C2" s="289"/>
      <c r="D2" s="289"/>
      <c r="E2" s="289"/>
      <c r="F2" s="286"/>
      <c r="G2" s="286"/>
      <c r="H2" s="286"/>
      <c r="I2" s="286"/>
    </row>
    <row r="3" spans="1:9" ht="15" x14ac:dyDescent="0.25">
      <c r="A3" s="289" t="str">
        <f>[2]SUM!A3</f>
        <v>JANUARY 1- DECEMBER 31, 2016</v>
      </c>
      <c r="B3" s="289"/>
      <c r="C3" s="285"/>
      <c r="D3" s="285"/>
      <c r="E3" s="285"/>
      <c r="F3" s="286"/>
      <c r="G3" s="286"/>
      <c r="H3" s="286"/>
      <c r="I3" s="286"/>
    </row>
    <row r="4" spans="1:9" ht="15" x14ac:dyDescent="0.25">
      <c r="A4" s="285" t="s">
        <v>1</v>
      </c>
      <c r="B4" s="285"/>
      <c r="C4" s="285"/>
      <c r="D4" s="285"/>
      <c r="E4" s="285"/>
      <c r="F4" s="286"/>
      <c r="G4" s="286"/>
      <c r="H4" s="286"/>
      <c r="I4" s="286"/>
    </row>
    <row r="5" spans="1:9" s="293" customFormat="1" ht="78.75" customHeight="1" x14ac:dyDescent="0.2">
      <c r="A5" s="290" t="s">
        <v>2</v>
      </c>
      <c r="B5" s="291" t="s">
        <v>136</v>
      </c>
      <c r="C5" s="291" t="s">
        <v>302</v>
      </c>
      <c r="D5" s="291" t="s">
        <v>303</v>
      </c>
      <c r="E5" s="291" t="s">
        <v>304</v>
      </c>
      <c r="F5" s="291" t="s">
        <v>305</v>
      </c>
      <c r="G5" s="291" t="s">
        <v>371</v>
      </c>
      <c r="H5" s="291" t="s">
        <v>306</v>
      </c>
      <c r="I5" s="292" t="s">
        <v>45</v>
      </c>
    </row>
    <row r="6" spans="1:9" ht="18" hidden="1" customHeight="1" x14ac:dyDescent="0.2">
      <c r="A6" s="246" t="s">
        <v>229</v>
      </c>
      <c r="C6" s="288">
        <f>[2]UF!H7</f>
        <v>0</v>
      </c>
      <c r="D6" s="288">
        <f>[2]UF!L7</f>
        <v>0</v>
      </c>
      <c r="F6" s="288">
        <f>[2]UF!P7</f>
        <v>0</v>
      </c>
      <c r="I6" s="288">
        <f t="shared" ref="I6:I11" si="0">SUM(B6:H6)</f>
        <v>0</v>
      </c>
    </row>
    <row r="7" spans="1:9" ht="18" hidden="1" customHeight="1" x14ac:dyDescent="0.2">
      <c r="A7" s="18" t="s">
        <v>230</v>
      </c>
      <c r="C7" s="288">
        <f>[2]UF!H8</f>
        <v>0</v>
      </c>
      <c r="D7" s="288">
        <f>[2]UF!L8</f>
        <v>0</v>
      </c>
      <c r="F7" s="288">
        <f>[2]UF!P8</f>
        <v>0</v>
      </c>
      <c r="I7" s="288">
        <f t="shared" si="0"/>
        <v>0</v>
      </c>
    </row>
    <row r="8" spans="1:9" ht="18" hidden="1" customHeight="1" x14ac:dyDescent="0.2">
      <c r="A8" s="18" t="s">
        <v>231</v>
      </c>
      <c r="C8" s="288">
        <f>[2]UF!H9</f>
        <v>0</v>
      </c>
      <c r="D8" s="288">
        <f>[2]UF!L9</f>
        <v>0</v>
      </c>
      <c r="F8" s="288">
        <f>[2]UF!P9</f>
        <v>0</v>
      </c>
      <c r="I8" s="288">
        <f t="shared" si="0"/>
        <v>0</v>
      </c>
    </row>
    <row r="9" spans="1:9" ht="18" hidden="1" customHeight="1" x14ac:dyDescent="0.2">
      <c r="A9" s="18" t="s">
        <v>232</v>
      </c>
      <c r="C9" s="288">
        <f>[2]UF!H10</f>
        <v>0</v>
      </c>
      <c r="D9" s="288">
        <f>[2]UF!L10</f>
        <v>0</v>
      </c>
      <c r="F9" s="288">
        <f>[2]UF!P10</f>
        <v>0</v>
      </c>
      <c r="I9" s="288">
        <f t="shared" si="0"/>
        <v>0</v>
      </c>
    </row>
    <row r="10" spans="1:9" ht="35.25" hidden="1" customHeight="1" x14ac:dyDescent="0.2">
      <c r="A10" s="18" t="s">
        <v>233</v>
      </c>
      <c r="C10" s="288">
        <f>[2]UF!H11</f>
        <v>0</v>
      </c>
      <c r="D10" s="288">
        <f>[2]UF!L11</f>
        <v>0</v>
      </c>
      <c r="F10" s="288">
        <f>[2]UF!P11</f>
        <v>0</v>
      </c>
      <c r="I10" s="288">
        <f t="shared" si="0"/>
        <v>0</v>
      </c>
    </row>
    <row r="11" spans="1:9" ht="18" hidden="1" customHeight="1" x14ac:dyDescent="0.2">
      <c r="A11" s="18" t="s">
        <v>234</v>
      </c>
      <c r="C11" s="288">
        <f>[2]UF!H12</f>
        <v>0</v>
      </c>
      <c r="D11" s="288">
        <f>[2]UF!L12</f>
        <v>0</v>
      </c>
      <c r="F11" s="288">
        <f>[2]UF!P12</f>
        <v>0</v>
      </c>
      <c r="I11" s="288">
        <f t="shared" si="0"/>
        <v>0</v>
      </c>
    </row>
    <row r="12" spans="1:9" ht="18" hidden="1" customHeight="1" x14ac:dyDescent="0.2">
      <c r="A12" s="74" t="s">
        <v>235</v>
      </c>
      <c r="C12" s="288">
        <f>SUM(C13:C14)</f>
        <v>0</v>
      </c>
      <c r="D12" s="288">
        <f>SUM(D13:D14)</f>
        <v>0</v>
      </c>
      <c r="F12" s="288">
        <f>SUM(F13:F14)</f>
        <v>0</v>
      </c>
      <c r="H12" s="288">
        <f>SUM(H13:H14)</f>
        <v>0</v>
      </c>
      <c r="I12" s="288">
        <f>SUM(I13:I14)</f>
        <v>0</v>
      </c>
    </row>
    <row r="13" spans="1:9" ht="18" hidden="1" customHeight="1" x14ac:dyDescent="0.2">
      <c r="A13" s="74" t="s">
        <v>236</v>
      </c>
      <c r="C13" s="288">
        <f>[2]UF!H14</f>
        <v>0</v>
      </c>
      <c r="D13" s="288">
        <f>[2]UF!L14</f>
        <v>0</v>
      </c>
      <c r="F13" s="288">
        <f>[2]UF!P14</f>
        <v>0</v>
      </c>
      <c r="I13" s="288">
        <f t="shared" ref="I13:I19" si="1">SUM(B13:H13)</f>
        <v>0</v>
      </c>
    </row>
    <row r="14" spans="1:9" ht="18" hidden="1" customHeight="1" x14ac:dyDescent="0.2">
      <c r="A14" s="74" t="s">
        <v>237</v>
      </c>
      <c r="C14" s="288">
        <f>[2]UF!H15</f>
        <v>0</v>
      </c>
      <c r="D14" s="288">
        <f>[2]UF!L15</f>
        <v>0</v>
      </c>
      <c r="F14" s="288">
        <f>[2]UF!P15</f>
        <v>0</v>
      </c>
      <c r="I14" s="288">
        <f t="shared" si="1"/>
        <v>0</v>
      </c>
    </row>
    <row r="15" spans="1:9" ht="18" hidden="1" customHeight="1" x14ac:dyDescent="0.2">
      <c r="A15" s="74" t="s">
        <v>238</v>
      </c>
      <c r="C15" s="288">
        <f>[2]UF!H16</f>
        <v>0</v>
      </c>
      <c r="D15" s="288">
        <f>[2]UF!L16</f>
        <v>0</v>
      </c>
      <c r="F15" s="288">
        <f>[2]UF!P16</f>
        <v>0</v>
      </c>
      <c r="I15" s="288">
        <f t="shared" si="1"/>
        <v>0</v>
      </c>
    </row>
    <row r="16" spans="1:9" ht="18" hidden="1" customHeight="1" x14ac:dyDescent="0.2">
      <c r="A16" s="74" t="s">
        <v>239</v>
      </c>
      <c r="C16" s="288">
        <f>[2]UF!H17</f>
        <v>0</v>
      </c>
      <c r="D16" s="288">
        <f>[2]UF!L17</f>
        <v>0</v>
      </c>
      <c r="F16" s="288">
        <f>[2]UF!P17</f>
        <v>0</v>
      </c>
      <c r="I16" s="288">
        <f t="shared" si="1"/>
        <v>0</v>
      </c>
    </row>
    <row r="17" spans="1:9" ht="18" hidden="1" customHeight="1" x14ac:dyDescent="0.2">
      <c r="A17" s="74" t="s">
        <v>240</v>
      </c>
      <c r="C17" s="288">
        <f>[2]UF!H18</f>
        <v>0</v>
      </c>
      <c r="D17" s="288">
        <f>[2]UF!L18</f>
        <v>0</v>
      </c>
      <c r="F17" s="288">
        <f>[2]UF!P18</f>
        <v>0</v>
      </c>
      <c r="I17" s="288">
        <f t="shared" si="1"/>
        <v>0</v>
      </c>
    </row>
    <row r="18" spans="1:9" ht="37.5" customHeight="1" x14ac:dyDescent="0.2">
      <c r="A18" s="294" t="s">
        <v>241</v>
      </c>
      <c r="B18" s="295"/>
      <c r="C18" s="295">
        <f>[2]UF!H19</f>
        <v>0</v>
      </c>
      <c r="D18" s="295">
        <f>[2]UF!L19</f>
        <v>0</v>
      </c>
      <c r="E18" s="295">
        <f>[2]UF!T19</f>
        <v>3000</v>
      </c>
      <c r="F18" s="295">
        <f>[2]UF!P19</f>
        <v>0</v>
      </c>
      <c r="G18" s="295"/>
      <c r="H18" s="295"/>
      <c r="I18" s="295">
        <f t="shared" si="1"/>
        <v>3000</v>
      </c>
    </row>
    <row r="19" spans="1:9" ht="37.5" hidden="1" customHeight="1" x14ac:dyDescent="0.2">
      <c r="A19" s="294" t="s">
        <v>242</v>
      </c>
      <c r="C19" s="288">
        <f>[2]UF!H20</f>
        <v>0</v>
      </c>
      <c r="D19" s="288">
        <f>[2]UF!L20</f>
        <v>0</v>
      </c>
      <c r="F19" s="288">
        <f>[2]UF!P20</f>
        <v>0</v>
      </c>
      <c r="I19" s="288">
        <f t="shared" si="1"/>
        <v>0</v>
      </c>
    </row>
    <row r="20" spans="1:9" ht="18" hidden="1" customHeight="1" x14ac:dyDescent="0.2">
      <c r="A20" s="74" t="s">
        <v>243</v>
      </c>
      <c r="C20" s="288">
        <f>SUM(C21:C22)</f>
        <v>0</v>
      </c>
      <c r="D20" s="288">
        <f>SUM(D21:D22)</f>
        <v>0</v>
      </c>
      <c r="F20" s="288">
        <f>SUM(F21:F22)</f>
        <v>0</v>
      </c>
      <c r="H20" s="288">
        <f>SUM(H21:H22)</f>
        <v>0</v>
      </c>
      <c r="I20" s="288">
        <f>SUM(I21:I22)</f>
        <v>0</v>
      </c>
    </row>
    <row r="21" spans="1:9" ht="18" hidden="1" customHeight="1" x14ac:dyDescent="0.2">
      <c r="A21" s="74" t="s">
        <v>236</v>
      </c>
      <c r="C21" s="288">
        <f>[2]UF!H22</f>
        <v>0</v>
      </c>
      <c r="D21" s="288">
        <f>[2]UF!L22</f>
        <v>0</v>
      </c>
      <c r="F21" s="288">
        <f>[2]UF!P22</f>
        <v>0</v>
      </c>
      <c r="I21" s="288">
        <f>SUM(B21:H21)</f>
        <v>0</v>
      </c>
    </row>
    <row r="22" spans="1:9" ht="18" hidden="1" customHeight="1" x14ac:dyDescent="0.2">
      <c r="A22" s="74" t="s">
        <v>237</v>
      </c>
      <c r="C22" s="288">
        <f>[2]UF!H23</f>
        <v>0</v>
      </c>
      <c r="D22" s="288">
        <f>[2]UF!L23</f>
        <v>0</v>
      </c>
      <c r="F22" s="288">
        <f>[2]UF!P23</f>
        <v>0</v>
      </c>
      <c r="I22" s="288">
        <f>SUM(B22:H22)</f>
        <v>0</v>
      </c>
    </row>
    <row r="23" spans="1:9" ht="37.5" customHeight="1" x14ac:dyDescent="0.2">
      <c r="A23" s="294" t="s">
        <v>244</v>
      </c>
      <c r="B23" s="295"/>
      <c r="C23" s="295">
        <f>[2]UF!H24</f>
        <v>1229624</v>
      </c>
      <c r="D23" s="295">
        <f>[2]UF!L24</f>
        <v>0</v>
      </c>
      <c r="E23" s="295"/>
      <c r="F23" s="295">
        <f>[2]UF!P24</f>
        <v>0</v>
      </c>
      <c r="G23" s="295"/>
      <c r="H23" s="295"/>
      <c r="I23" s="295">
        <f>SUM(B23:H23)</f>
        <v>1229624</v>
      </c>
    </row>
    <row r="24" spans="1:9" ht="37.5" customHeight="1" x14ac:dyDescent="0.2">
      <c r="A24" s="294" t="s">
        <v>245</v>
      </c>
      <c r="B24" s="295"/>
      <c r="C24" s="295">
        <f>[2]UF!H25</f>
        <v>0</v>
      </c>
      <c r="D24" s="295">
        <f>[2]UF!L25</f>
        <v>0</v>
      </c>
      <c r="E24" s="295">
        <f>[2]UF!T25</f>
        <v>67561</v>
      </c>
      <c r="F24" s="295">
        <f>[2]UF!P25</f>
        <v>0</v>
      </c>
      <c r="G24" s="295"/>
      <c r="H24" s="295"/>
      <c r="I24" s="295">
        <f>SUM(B24:H24)</f>
        <v>67561</v>
      </c>
    </row>
    <row r="25" spans="1:9" ht="18" hidden="1" customHeight="1" x14ac:dyDescent="0.2">
      <c r="A25" s="74" t="s">
        <v>246</v>
      </c>
      <c r="C25" s="288">
        <f>SUM(C26:C27)</f>
        <v>0</v>
      </c>
      <c r="D25" s="288">
        <f>SUM(D26:D27)</f>
        <v>0</v>
      </c>
      <c r="F25" s="288">
        <f>SUM(F26:F27)</f>
        <v>0</v>
      </c>
      <c r="H25" s="288">
        <f>SUM(H26:H27)</f>
        <v>0</v>
      </c>
      <c r="I25" s="288">
        <f>SUM(I26:I27)</f>
        <v>0</v>
      </c>
    </row>
    <row r="26" spans="1:9" ht="18" hidden="1" customHeight="1" x14ac:dyDescent="0.2">
      <c r="A26" s="74" t="s">
        <v>236</v>
      </c>
      <c r="C26" s="288">
        <f>[2]UF!H27</f>
        <v>0</v>
      </c>
      <c r="D26" s="288">
        <f>[2]UF!L27</f>
        <v>0</v>
      </c>
      <c r="F26" s="288">
        <f>[2]UF!P27</f>
        <v>0</v>
      </c>
      <c r="I26" s="288">
        <f>SUM(B26:H26)</f>
        <v>0</v>
      </c>
    </row>
    <row r="27" spans="1:9" ht="18" hidden="1" customHeight="1" x14ac:dyDescent="0.2">
      <c r="A27" s="74" t="s">
        <v>237</v>
      </c>
      <c r="C27" s="288">
        <f>[2]UF!H28</f>
        <v>0</v>
      </c>
      <c r="D27" s="288">
        <f>[2]UF!L28</f>
        <v>0</v>
      </c>
      <c r="F27" s="288">
        <f>[2]UF!P28</f>
        <v>0</v>
      </c>
      <c r="I27" s="288">
        <f>SUM(B27:H27)</f>
        <v>0</v>
      </c>
    </row>
    <row r="28" spans="1:9" ht="28.5" hidden="1" customHeight="1" x14ac:dyDescent="0.2">
      <c r="A28" s="74" t="s">
        <v>247</v>
      </c>
      <c r="C28" s="288">
        <f>[2]UF!H29</f>
        <v>0</v>
      </c>
      <c r="D28" s="288">
        <f>[2]UF!L29</f>
        <v>0</v>
      </c>
      <c r="F28" s="288">
        <f>[2]UF!P29</f>
        <v>0</v>
      </c>
      <c r="H28" s="288">
        <f>[2]UF!X29</f>
        <v>0</v>
      </c>
      <c r="I28" s="288">
        <f>SUM(B28:H28)</f>
        <v>0</v>
      </c>
    </row>
    <row r="29" spans="1:9" ht="29.25" hidden="1" customHeight="1" x14ac:dyDescent="0.2">
      <c r="A29" s="74" t="s">
        <v>248</v>
      </c>
      <c r="C29" s="288">
        <f>SUM(C30:C31)</f>
        <v>0</v>
      </c>
      <c r="D29" s="288">
        <f>SUM(D30:D31)</f>
        <v>0</v>
      </c>
      <c r="F29" s="288">
        <f>SUM(F30:F31)</f>
        <v>0</v>
      </c>
      <c r="H29" s="288">
        <f>SUM(H30:H31)</f>
        <v>0</v>
      </c>
      <c r="I29" s="288">
        <f>SUM(I30:I31)</f>
        <v>0</v>
      </c>
    </row>
    <row r="30" spans="1:9" ht="18" hidden="1" customHeight="1" x14ac:dyDescent="0.2">
      <c r="A30" s="74" t="s">
        <v>236</v>
      </c>
      <c r="C30" s="288">
        <f>[2]UF!H31</f>
        <v>0</v>
      </c>
      <c r="D30" s="288">
        <f>[2]UF!L31</f>
        <v>0</v>
      </c>
      <c r="F30" s="288">
        <f>[2]UF!P31</f>
        <v>0</v>
      </c>
      <c r="I30" s="288">
        <f t="shared" ref="I30:I46" si="2">SUM(B30:H30)</f>
        <v>0</v>
      </c>
    </row>
    <row r="31" spans="1:9" ht="18" hidden="1" customHeight="1" x14ac:dyDescent="0.2">
      <c r="A31" s="74" t="s">
        <v>237</v>
      </c>
      <c r="C31" s="288">
        <f>[2]UF!H32</f>
        <v>0</v>
      </c>
      <c r="D31" s="288">
        <f>[2]UF!L32</f>
        <v>0</v>
      </c>
      <c r="F31" s="288">
        <f>[2]UF!P32</f>
        <v>0</v>
      </c>
      <c r="I31" s="288">
        <f t="shared" si="2"/>
        <v>0</v>
      </c>
    </row>
    <row r="32" spans="1:9" ht="18" hidden="1" customHeight="1" x14ac:dyDescent="0.2">
      <c r="A32" s="74" t="s">
        <v>249</v>
      </c>
      <c r="C32" s="288">
        <f>[2]UF!H33</f>
        <v>0</v>
      </c>
      <c r="D32" s="288">
        <f>[2]UF!L33</f>
        <v>0</v>
      </c>
      <c r="F32" s="288">
        <f>[2]UF!P33</f>
        <v>0</v>
      </c>
      <c r="I32" s="288">
        <f t="shared" si="2"/>
        <v>0</v>
      </c>
    </row>
    <row r="33" spans="1:9" ht="45" hidden="1" customHeight="1" x14ac:dyDescent="0.2">
      <c r="A33" s="294" t="s">
        <v>250</v>
      </c>
      <c r="B33" s="295"/>
      <c r="C33" s="295">
        <f>[2]UF!H34</f>
        <v>0</v>
      </c>
      <c r="D33" s="295">
        <f>[2]UF!L34</f>
        <v>0</v>
      </c>
      <c r="E33" s="295"/>
      <c r="F33" s="295">
        <f>[2]UF!P34</f>
        <v>0</v>
      </c>
      <c r="G33" s="295">
        <f>[2]UF!AB34</f>
        <v>0</v>
      </c>
      <c r="H33" s="295"/>
      <c r="I33" s="295">
        <f t="shared" si="2"/>
        <v>0</v>
      </c>
    </row>
    <row r="34" spans="1:9" ht="18" hidden="1" customHeight="1" x14ac:dyDescent="0.2">
      <c r="A34" s="294" t="s">
        <v>251</v>
      </c>
      <c r="B34" s="295"/>
      <c r="C34" s="295">
        <f>[2]UF!H35</f>
        <v>0</v>
      </c>
      <c r="D34" s="295">
        <f>[2]UF!L35</f>
        <v>0</v>
      </c>
      <c r="E34" s="295"/>
      <c r="F34" s="295">
        <f>[2]UF!P35</f>
        <v>0</v>
      </c>
      <c r="G34" s="295"/>
      <c r="H34" s="295"/>
      <c r="I34" s="295">
        <f t="shared" si="2"/>
        <v>0</v>
      </c>
    </row>
    <row r="35" spans="1:9" ht="18" hidden="1" customHeight="1" x14ac:dyDescent="0.2">
      <c r="A35" s="294" t="s">
        <v>252</v>
      </c>
      <c r="B35" s="295"/>
      <c r="C35" s="295">
        <f>[2]UF!H36</f>
        <v>0</v>
      </c>
      <c r="D35" s="295">
        <f>[2]UF!L36</f>
        <v>0</v>
      </c>
      <c r="E35" s="295"/>
      <c r="F35" s="295">
        <f>[2]UF!P36</f>
        <v>0</v>
      </c>
      <c r="G35" s="295"/>
      <c r="H35" s="295"/>
      <c r="I35" s="295">
        <f t="shared" si="2"/>
        <v>0</v>
      </c>
    </row>
    <row r="36" spans="1:9" ht="37.5" customHeight="1" x14ac:dyDescent="0.2">
      <c r="A36" s="294" t="s">
        <v>253</v>
      </c>
      <c r="B36" s="295"/>
      <c r="C36" s="295">
        <f>[2]UF!H37</f>
        <v>0</v>
      </c>
      <c r="D36" s="295">
        <f>[2]UF!L37</f>
        <v>0</v>
      </c>
      <c r="E36" s="295"/>
      <c r="F36" s="295">
        <f>[2]UF!P37</f>
        <v>20475837</v>
      </c>
      <c r="G36" s="295"/>
      <c r="H36" s="295"/>
      <c r="I36" s="295">
        <f t="shared" si="2"/>
        <v>20475837</v>
      </c>
    </row>
    <row r="37" spans="1:9" ht="18" hidden="1" customHeight="1" x14ac:dyDescent="0.2">
      <c r="A37" s="294" t="s">
        <v>254</v>
      </c>
      <c r="B37" s="295"/>
      <c r="C37" s="295">
        <f>[2]UF!H38</f>
        <v>0</v>
      </c>
      <c r="D37" s="295">
        <f>[2]UF!L38</f>
        <v>0</v>
      </c>
      <c r="E37" s="295"/>
      <c r="F37" s="295">
        <f>[2]UF!P38</f>
        <v>0</v>
      </c>
      <c r="G37" s="295"/>
      <c r="H37" s="295"/>
      <c r="I37" s="295">
        <f t="shared" si="2"/>
        <v>0</v>
      </c>
    </row>
    <row r="38" spans="1:9" ht="18" hidden="1" customHeight="1" x14ac:dyDescent="0.2">
      <c r="A38" s="294" t="s">
        <v>255</v>
      </c>
      <c r="B38" s="295"/>
      <c r="C38" s="295">
        <f>[2]UF!H39</f>
        <v>0</v>
      </c>
      <c r="D38" s="295">
        <f>[2]UF!L39</f>
        <v>0</v>
      </c>
      <c r="E38" s="295"/>
      <c r="F38" s="295">
        <f>[2]UF!P39</f>
        <v>0</v>
      </c>
      <c r="G38" s="295"/>
      <c r="H38" s="295"/>
      <c r="I38" s="295">
        <f t="shared" si="2"/>
        <v>0</v>
      </c>
    </row>
    <row r="39" spans="1:9" ht="45" customHeight="1" x14ac:dyDescent="0.2">
      <c r="A39" s="294" t="s">
        <v>256</v>
      </c>
      <c r="B39" s="295"/>
      <c r="C39" s="295">
        <f>[2]UF!H40</f>
        <v>0</v>
      </c>
      <c r="D39" s="295">
        <f>[2]UF!L40</f>
        <v>765071</v>
      </c>
      <c r="E39" s="295"/>
      <c r="F39" s="295">
        <f>[2]UF!P40</f>
        <v>0</v>
      </c>
      <c r="G39" s="295"/>
      <c r="H39" s="295"/>
      <c r="I39" s="295">
        <f t="shared" si="2"/>
        <v>765071</v>
      </c>
    </row>
    <row r="40" spans="1:9" ht="18" hidden="1" customHeight="1" x14ac:dyDescent="0.2">
      <c r="A40" s="74" t="s">
        <v>257</v>
      </c>
      <c r="C40" s="288">
        <f>[2]UF!H41</f>
        <v>0</v>
      </c>
      <c r="D40" s="288">
        <f>[2]UF!L41</f>
        <v>0</v>
      </c>
      <c r="F40" s="288">
        <f>[2]UF!P41</f>
        <v>0</v>
      </c>
      <c r="I40" s="288">
        <f t="shared" si="2"/>
        <v>0</v>
      </c>
    </row>
    <row r="41" spans="1:9" ht="18" hidden="1" customHeight="1" x14ac:dyDescent="0.2">
      <c r="A41" s="74" t="s">
        <v>258</v>
      </c>
      <c r="C41" s="288">
        <f>[2]UF!H42</f>
        <v>0</v>
      </c>
      <c r="D41" s="288">
        <f>[2]UF!L42</f>
        <v>0</v>
      </c>
      <c r="F41" s="288">
        <f>[2]UF!P42</f>
        <v>0</v>
      </c>
      <c r="I41" s="288">
        <f t="shared" si="2"/>
        <v>0</v>
      </c>
    </row>
    <row r="42" spans="1:9" ht="18" hidden="1" customHeight="1" x14ac:dyDescent="0.2">
      <c r="A42" s="74" t="s">
        <v>259</v>
      </c>
      <c r="C42" s="288">
        <f>[2]UF!H43</f>
        <v>0</v>
      </c>
      <c r="D42" s="288">
        <f>[2]UF!L43</f>
        <v>0</v>
      </c>
      <c r="F42" s="288">
        <f>[2]UF!P43</f>
        <v>0</v>
      </c>
      <c r="I42" s="288">
        <f t="shared" si="2"/>
        <v>0</v>
      </c>
    </row>
    <row r="43" spans="1:9" ht="18" hidden="1" customHeight="1" x14ac:dyDescent="0.2">
      <c r="A43" s="74" t="s">
        <v>260</v>
      </c>
      <c r="C43" s="288">
        <f>[2]UF!H44</f>
        <v>0</v>
      </c>
      <c r="D43" s="288">
        <f>[2]UF!L44</f>
        <v>0</v>
      </c>
      <c r="F43" s="288">
        <f>[2]UF!P44</f>
        <v>0</v>
      </c>
      <c r="I43" s="288">
        <f t="shared" si="2"/>
        <v>0</v>
      </c>
    </row>
    <row r="44" spans="1:9" ht="18" hidden="1" customHeight="1" x14ac:dyDescent="0.2">
      <c r="A44" s="74" t="s">
        <v>261</v>
      </c>
      <c r="C44" s="288">
        <f>[2]UF!H45</f>
        <v>0</v>
      </c>
      <c r="D44" s="288">
        <f>[2]UF!L45</f>
        <v>0</v>
      </c>
      <c r="F44" s="288">
        <f>[2]UF!P45</f>
        <v>0</v>
      </c>
      <c r="I44" s="288">
        <f t="shared" si="2"/>
        <v>0</v>
      </c>
    </row>
    <row r="45" spans="1:9" ht="18" hidden="1" customHeight="1" x14ac:dyDescent="0.2">
      <c r="A45" s="74" t="s">
        <v>262</v>
      </c>
      <c r="C45" s="288">
        <f>[2]UF!H46</f>
        <v>0</v>
      </c>
      <c r="D45" s="288">
        <f>[2]UF!L46</f>
        <v>0</v>
      </c>
      <c r="F45" s="288">
        <f>[2]UF!P46</f>
        <v>0</v>
      </c>
      <c r="I45" s="288">
        <f t="shared" si="2"/>
        <v>0</v>
      </c>
    </row>
    <row r="46" spans="1:9" ht="18" hidden="1" customHeight="1" x14ac:dyDescent="0.2">
      <c r="A46" s="74" t="s">
        <v>263</v>
      </c>
      <c r="C46" s="288">
        <f>[2]UF!H47</f>
        <v>0</v>
      </c>
      <c r="D46" s="288">
        <f>[2]UF!L47</f>
        <v>0</v>
      </c>
      <c r="F46" s="288">
        <f>[2]UF!P47</f>
        <v>0</v>
      </c>
      <c r="I46" s="288">
        <f t="shared" si="2"/>
        <v>0</v>
      </c>
    </row>
    <row r="47" spans="1:9" ht="18" hidden="1" customHeight="1" x14ac:dyDescent="0.2">
      <c r="A47" s="74"/>
    </row>
    <row r="48" spans="1:9" ht="18" hidden="1" customHeight="1" x14ac:dyDescent="0.2">
      <c r="A48" s="152" t="s">
        <v>264</v>
      </c>
      <c r="B48" s="296">
        <f t="shared" ref="B48:I48" si="3">SUM(B49:B52)+SUM(B55:B66)+SUM(B71:B87)</f>
        <v>0</v>
      </c>
      <c r="C48" s="296">
        <f t="shared" si="3"/>
        <v>0</v>
      </c>
      <c r="D48" s="296">
        <f t="shared" si="3"/>
        <v>0</v>
      </c>
      <c r="E48" s="296"/>
      <c r="F48" s="296">
        <f t="shared" si="3"/>
        <v>0</v>
      </c>
      <c r="G48" s="296"/>
      <c r="H48" s="296">
        <f t="shared" si="3"/>
        <v>0</v>
      </c>
      <c r="I48" s="296">
        <f t="shared" si="3"/>
        <v>0</v>
      </c>
    </row>
    <row r="49" spans="1:9" ht="18" hidden="1" customHeight="1" x14ac:dyDescent="0.2">
      <c r="A49" s="74" t="s">
        <v>96</v>
      </c>
      <c r="C49" s="288">
        <f>[2]UF!H50</f>
        <v>0</v>
      </c>
      <c r="D49" s="288">
        <f>[2]UF!L50</f>
        <v>0</v>
      </c>
      <c r="F49" s="288">
        <f>[2]UF!P50</f>
        <v>0</v>
      </c>
      <c r="I49" s="288">
        <f>SUM(B49:H49)</f>
        <v>0</v>
      </c>
    </row>
    <row r="50" spans="1:9" ht="18" hidden="1" customHeight="1" x14ac:dyDescent="0.2">
      <c r="A50" s="74" t="s">
        <v>97</v>
      </c>
      <c r="C50" s="288">
        <f>[2]UF!H51</f>
        <v>0</v>
      </c>
      <c r="D50" s="288">
        <f>[2]UF!L51</f>
        <v>0</v>
      </c>
      <c r="F50" s="288">
        <f>[2]UF!P51</f>
        <v>0</v>
      </c>
      <c r="I50" s="288">
        <f>SUM(B50:H50)</f>
        <v>0</v>
      </c>
    </row>
    <row r="51" spans="1:9" ht="18" hidden="1" customHeight="1" x14ac:dyDescent="0.2">
      <c r="A51" s="74" t="s">
        <v>98</v>
      </c>
      <c r="C51" s="288">
        <f>[2]UF!H52</f>
        <v>0</v>
      </c>
      <c r="D51" s="288">
        <f>[2]UF!L52</f>
        <v>0</v>
      </c>
      <c r="F51" s="288">
        <f>[2]UF!P52</f>
        <v>0</v>
      </c>
      <c r="I51" s="288">
        <f>SUM(B51:H51)</f>
        <v>0</v>
      </c>
    </row>
    <row r="52" spans="1:9" ht="18" hidden="1" customHeight="1" x14ac:dyDescent="0.2">
      <c r="A52" s="74" t="s">
        <v>99</v>
      </c>
      <c r="C52" s="288">
        <f>SUM(C53:C54)</f>
        <v>0</v>
      </c>
      <c r="D52" s="288">
        <f>SUM(D53:D54)</f>
        <v>0</v>
      </c>
      <c r="F52" s="288">
        <f>SUM(F53:F54)</f>
        <v>0</v>
      </c>
      <c r="H52" s="288">
        <f>SUM(H53:H54)</f>
        <v>0</v>
      </c>
      <c r="I52" s="288">
        <f>SUM(I53:I54)</f>
        <v>0</v>
      </c>
    </row>
    <row r="53" spans="1:9" ht="18" hidden="1" customHeight="1" x14ac:dyDescent="0.2">
      <c r="A53" s="74" t="s">
        <v>265</v>
      </c>
      <c r="C53" s="288">
        <f>[2]UF!H54</f>
        <v>0</v>
      </c>
      <c r="D53" s="288">
        <f>[2]UF!L54</f>
        <v>0</v>
      </c>
      <c r="F53" s="288">
        <f>[2]UF!P54</f>
        <v>0</v>
      </c>
      <c r="I53" s="288">
        <f t="shared" ref="I53:I65" si="4">SUM(B53:H53)</f>
        <v>0</v>
      </c>
    </row>
    <row r="54" spans="1:9" ht="18" hidden="1" customHeight="1" x14ac:dyDescent="0.2">
      <c r="A54" s="74" t="s">
        <v>266</v>
      </c>
      <c r="C54" s="288">
        <f>[2]UF!H55</f>
        <v>0</v>
      </c>
      <c r="D54" s="288">
        <f>[2]UF!L55</f>
        <v>0</v>
      </c>
      <c r="F54" s="288">
        <f>[2]UF!P55</f>
        <v>0</v>
      </c>
      <c r="I54" s="288">
        <f t="shared" si="4"/>
        <v>0</v>
      </c>
    </row>
    <row r="55" spans="1:9" ht="18" hidden="1" customHeight="1" x14ac:dyDescent="0.2">
      <c r="A55" s="74" t="s">
        <v>102</v>
      </c>
      <c r="C55" s="288">
        <f>[2]UF!H56</f>
        <v>0</v>
      </c>
      <c r="D55" s="288">
        <f>[2]UF!L56</f>
        <v>0</v>
      </c>
      <c r="F55" s="288">
        <f>[2]UF!P56</f>
        <v>0</v>
      </c>
      <c r="I55" s="288">
        <f t="shared" si="4"/>
        <v>0</v>
      </c>
    </row>
    <row r="56" spans="1:9" ht="18" hidden="1" customHeight="1" x14ac:dyDescent="0.2">
      <c r="A56" s="74" t="s">
        <v>103</v>
      </c>
      <c r="C56" s="288">
        <f>[2]UF!H57</f>
        <v>0</v>
      </c>
      <c r="D56" s="288">
        <f>[2]UF!L57</f>
        <v>0</v>
      </c>
      <c r="F56" s="288">
        <f>[2]UF!P57</f>
        <v>0</v>
      </c>
      <c r="I56" s="288">
        <f t="shared" si="4"/>
        <v>0</v>
      </c>
    </row>
    <row r="57" spans="1:9" ht="18" hidden="1" customHeight="1" x14ac:dyDescent="0.2">
      <c r="A57" s="74" t="s">
        <v>104</v>
      </c>
      <c r="C57" s="288">
        <f>[2]UF!H58</f>
        <v>0</v>
      </c>
      <c r="D57" s="288">
        <f>[2]UF!L58</f>
        <v>0</v>
      </c>
      <c r="F57" s="288">
        <f>[2]UF!P58</f>
        <v>0</v>
      </c>
      <c r="I57" s="288">
        <f t="shared" si="4"/>
        <v>0</v>
      </c>
    </row>
    <row r="58" spans="1:9" ht="18" hidden="1" customHeight="1" x14ac:dyDescent="0.2">
      <c r="A58" s="74" t="s">
        <v>105</v>
      </c>
      <c r="C58" s="288">
        <f>[2]UF!H59</f>
        <v>0</v>
      </c>
      <c r="D58" s="288">
        <f>[2]UF!L59</f>
        <v>0</v>
      </c>
      <c r="F58" s="288">
        <f>[2]UF!P59</f>
        <v>0</v>
      </c>
      <c r="I58" s="288">
        <f t="shared" si="4"/>
        <v>0</v>
      </c>
    </row>
    <row r="59" spans="1:9" ht="18" hidden="1" customHeight="1" x14ac:dyDescent="0.2">
      <c r="A59" s="74" t="s">
        <v>107</v>
      </c>
      <c r="C59" s="288">
        <f>[2]UF!H61</f>
        <v>0</v>
      </c>
      <c r="D59" s="288">
        <f>[2]UF!L61</f>
        <v>0</v>
      </c>
      <c r="F59" s="288">
        <f>[2]UF!P61</f>
        <v>0</v>
      </c>
      <c r="I59" s="288">
        <f t="shared" si="4"/>
        <v>0</v>
      </c>
    </row>
    <row r="60" spans="1:9" ht="18" hidden="1" customHeight="1" x14ac:dyDescent="0.2">
      <c r="A60" s="74" t="s">
        <v>108</v>
      </c>
    </row>
    <row r="61" spans="1:9" ht="18" hidden="1" customHeight="1" x14ac:dyDescent="0.2">
      <c r="A61" s="74" t="s">
        <v>109</v>
      </c>
      <c r="C61" s="288">
        <f>[2]UF!H63</f>
        <v>0</v>
      </c>
      <c r="D61" s="288">
        <f>[2]UF!L63</f>
        <v>0</v>
      </c>
      <c r="F61" s="288">
        <f>[2]UF!P63</f>
        <v>0</v>
      </c>
      <c r="I61" s="288">
        <f t="shared" si="4"/>
        <v>0</v>
      </c>
    </row>
    <row r="62" spans="1:9" ht="18" hidden="1" customHeight="1" x14ac:dyDescent="0.2">
      <c r="A62" s="74" t="s">
        <v>110</v>
      </c>
      <c r="C62" s="288">
        <f>[2]UF!H64</f>
        <v>0</v>
      </c>
      <c r="D62" s="288">
        <f>[2]UF!L64</f>
        <v>0</v>
      </c>
      <c r="F62" s="288">
        <f>[2]UF!P64</f>
        <v>0</v>
      </c>
      <c r="I62" s="288">
        <f t="shared" si="4"/>
        <v>0</v>
      </c>
    </row>
    <row r="63" spans="1:9" ht="18" hidden="1" customHeight="1" x14ac:dyDescent="0.2">
      <c r="A63" s="74" t="s">
        <v>111</v>
      </c>
      <c r="C63" s="288">
        <f>[2]UF!H65</f>
        <v>0</v>
      </c>
      <c r="D63" s="288">
        <f>[2]UF!L65</f>
        <v>0</v>
      </c>
      <c r="F63" s="288">
        <f>[2]UF!P65</f>
        <v>0</v>
      </c>
      <c r="I63" s="288">
        <f t="shared" si="4"/>
        <v>0</v>
      </c>
    </row>
    <row r="64" spans="1:9" ht="18" hidden="1" customHeight="1" x14ac:dyDescent="0.2">
      <c r="A64" s="74" t="s">
        <v>112</v>
      </c>
      <c r="C64" s="288">
        <f>[2]UF!H66</f>
        <v>0</v>
      </c>
      <c r="D64" s="288">
        <f>[2]UF!L66</f>
        <v>0</v>
      </c>
      <c r="F64" s="288">
        <f>[2]UF!P66</f>
        <v>0</v>
      </c>
      <c r="I64" s="288">
        <f t="shared" si="4"/>
        <v>0</v>
      </c>
    </row>
    <row r="65" spans="1:9" ht="18" hidden="1" customHeight="1" x14ac:dyDescent="0.2">
      <c r="A65" s="74" t="s">
        <v>113</v>
      </c>
      <c r="C65" s="288">
        <f>[2]UF!H67</f>
        <v>0</v>
      </c>
      <c r="D65" s="288">
        <f>[2]UF!L67</f>
        <v>0</v>
      </c>
      <c r="F65" s="288">
        <f>[2]UF!P67</f>
        <v>0</v>
      </c>
      <c r="I65" s="288">
        <f t="shared" si="4"/>
        <v>0</v>
      </c>
    </row>
    <row r="66" spans="1:9" ht="18" hidden="1" customHeight="1" x14ac:dyDescent="0.2">
      <c r="A66" s="133" t="s">
        <v>114</v>
      </c>
      <c r="B66" s="297">
        <f t="shared" ref="B66:I66" si="5">SUM(B67:B70)</f>
        <v>0</v>
      </c>
      <c r="C66" s="296">
        <f t="shared" si="5"/>
        <v>0</v>
      </c>
      <c r="D66" s="296">
        <f t="shared" si="5"/>
        <v>0</v>
      </c>
      <c r="E66" s="296"/>
      <c r="F66" s="296">
        <f t="shared" si="5"/>
        <v>0</v>
      </c>
      <c r="G66" s="296"/>
      <c r="H66" s="296">
        <f t="shared" si="5"/>
        <v>0</v>
      </c>
      <c r="I66" s="296">
        <f t="shared" si="5"/>
        <v>0</v>
      </c>
    </row>
    <row r="67" spans="1:9" ht="18" hidden="1" customHeight="1" x14ac:dyDescent="0.2">
      <c r="A67" s="133" t="s">
        <v>115</v>
      </c>
      <c r="C67" s="288">
        <f>[2]UF!H69</f>
        <v>0</v>
      </c>
      <c r="D67" s="288">
        <f>[2]UF!L69</f>
        <v>0</v>
      </c>
      <c r="F67" s="288">
        <f>[2]UF!P69</f>
        <v>0</v>
      </c>
      <c r="I67" s="288">
        <f t="shared" ref="I67:I86" si="6">SUM(B67:H67)</f>
        <v>0</v>
      </c>
    </row>
    <row r="68" spans="1:9" ht="18" hidden="1" customHeight="1" x14ac:dyDescent="0.2">
      <c r="A68" s="133" t="s">
        <v>116</v>
      </c>
      <c r="C68" s="288">
        <f>[2]UF!H70</f>
        <v>0</v>
      </c>
      <c r="D68" s="288">
        <f>[2]UF!L70</f>
        <v>0</v>
      </c>
      <c r="F68" s="288">
        <f>[2]UF!P70</f>
        <v>0</v>
      </c>
      <c r="I68" s="288">
        <f t="shared" si="6"/>
        <v>0</v>
      </c>
    </row>
    <row r="69" spans="1:9" ht="18" hidden="1" customHeight="1" x14ac:dyDescent="0.2">
      <c r="A69" s="133" t="s">
        <v>117</v>
      </c>
      <c r="C69" s="288">
        <f>[2]UF!H71</f>
        <v>0</v>
      </c>
      <c r="D69" s="288">
        <f>[2]UF!L71</f>
        <v>0</v>
      </c>
      <c r="F69" s="288">
        <f>[2]UF!P71</f>
        <v>0</v>
      </c>
      <c r="I69" s="288">
        <f t="shared" si="6"/>
        <v>0</v>
      </c>
    </row>
    <row r="70" spans="1:9" ht="18" hidden="1" customHeight="1" x14ac:dyDescent="0.2">
      <c r="A70" s="133" t="s">
        <v>118</v>
      </c>
      <c r="C70" s="288">
        <f>[2]UF!H72</f>
        <v>0</v>
      </c>
      <c r="D70" s="288">
        <f>[2]UF!L72</f>
        <v>0</v>
      </c>
      <c r="F70" s="288">
        <f>[2]UF!P72</f>
        <v>0</v>
      </c>
      <c r="I70" s="288">
        <f t="shared" si="6"/>
        <v>0</v>
      </c>
    </row>
    <row r="71" spans="1:9" ht="18" hidden="1" customHeight="1" x14ac:dyDescent="0.2">
      <c r="A71" s="133" t="s">
        <v>119</v>
      </c>
      <c r="C71" s="288">
        <f>[2]UF!H73</f>
        <v>0</v>
      </c>
      <c r="D71" s="288">
        <f>[2]UF!L73</f>
        <v>0</v>
      </c>
      <c r="F71" s="288">
        <f>[2]UF!P73</f>
        <v>0</v>
      </c>
      <c r="I71" s="288">
        <f>SUM(B71:H71)</f>
        <v>0</v>
      </c>
    </row>
    <row r="72" spans="1:9" ht="18" hidden="1" customHeight="1" x14ac:dyDescent="0.2">
      <c r="A72" s="133" t="s">
        <v>216</v>
      </c>
      <c r="C72" s="288">
        <f>[2]UF!H74</f>
        <v>0</v>
      </c>
      <c r="D72" s="288">
        <f>[2]UF!L74</f>
        <v>0</v>
      </c>
      <c r="F72" s="288">
        <f>[2]UF!P74</f>
        <v>0</v>
      </c>
      <c r="I72" s="288">
        <f t="shared" si="6"/>
        <v>0</v>
      </c>
    </row>
    <row r="73" spans="1:9" ht="18" hidden="1" customHeight="1" x14ac:dyDescent="0.2">
      <c r="A73" s="133" t="s">
        <v>121</v>
      </c>
      <c r="C73" s="288">
        <f>[2]UF!H75</f>
        <v>0</v>
      </c>
      <c r="D73" s="288">
        <f>[2]UF!L75</f>
        <v>0</v>
      </c>
      <c r="F73" s="288">
        <f>[2]UF!P75</f>
        <v>0</v>
      </c>
      <c r="I73" s="288">
        <f t="shared" si="6"/>
        <v>0</v>
      </c>
    </row>
    <row r="74" spans="1:9" ht="18" hidden="1" customHeight="1" x14ac:dyDescent="0.2">
      <c r="A74" s="133" t="s">
        <v>122</v>
      </c>
      <c r="C74" s="288">
        <f>[2]UF!H76</f>
        <v>0</v>
      </c>
      <c r="D74" s="288">
        <f>[2]UF!L76</f>
        <v>0</v>
      </c>
      <c r="F74" s="288">
        <f>[2]UF!P76</f>
        <v>0</v>
      </c>
      <c r="I74" s="288">
        <f t="shared" si="6"/>
        <v>0</v>
      </c>
    </row>
    <row r="75" spans="1:9" ht="18" hidden="1" customHeight="1" x14ac:dyDescent="0.2">
      <c r="A75" s="133" t="s">
        <v>123</v>
      </c>
    </row>
    <row r="76" spans="1:9" ht="18" hidden="1" customHeight="1" x14ac:dyDescent="0.2">
      <c r="A76" s="133" t="s">
        <v>124</v>
      </c>
      <c r="C76" s="288">
        <f>[2]UF!H78</f>
        <v>0</v>
      </c>
      <c r="D76" s="288">
        <f>[2]UF!L78</f>
        <v>0</v>
      </c>
      <c r="F76" s="288">
        <f>[2]UF!P78</f>
        <v>0</v>
      </c>
      <c r="I76" s="288">
        <f t="shared" si="6"/>
        <v>0</v>
      </c>
    </row>
    <row r="77" spans="1:9" ht="18" hidden="1" customHeight="1" x14ac:dyDescent="0.2">
      <c r="A77" s="133" t="s">
        <v>125</v>
      </c>
    </row>
    <row r="78" spans="1:9" ht="18" hidden="1" customHeight="1" x14ac:dyDescent="0.2">
      <c r="A78" s="133" t="s">
        <v>170</v>
      </c>
      <c r="C78" s="288">
        <f>[2]UF!H80</f>
        <v>0</v>
      </c>
      <c r="D78" s="288">
        <f>[2]UF!L80</f>
        <v>0</v>
      </c>
      <c r="F78" s="288">
        <f>[2]UF!P80</f>
        <v>0</v>
      </c>
      <c r="I78" s="288">
        <f t="shared" si="6"/>
        <v>0</v>
      </c>
    </row>
    <row r="79" spans="1:9" ht="18" hidden="1" customHeight="1" x14ac:dyDescent="0.2">
      <c r="A79" s="133" t="s">
        <v>171</v>
      </c>
      <c r="C79" s="288">
        <f>[2]UF!H81</f>
        <v>0</v>
      </c>
      <c r="D79" s="288">
        <f>[2]UF!L81</f>
        <v>0</v>
      </c>
      <c r="F79" s="288">
        <f>[2]UF!P81</f>
        <v>0</v>
      </c>
      <c r="I79" s="288">
        <f t="shared" si="6"/>
        <v>0</v>
      </c>
    </row>
    <row r="80" spans="1:9" ht="18" hidden="1" customHeight="1" x14ac:dyDescent="0.2">
      <c r="A80" s="133" t="s">
        <v>172</v>
      </c>
      <c r="C80" s="288">
        <f>[2]UF!H82</f>
        <v>0</v>
      </c>
      <c r="D80" s="288">
        <f>[2]UF!L82</f>
        <v>0</v>
      </c>
      <c r="F80" s="288">
        <f>[2]UF!P82</f>
        <v>0</v>
      </c>
      <c r="I80" s="288">
        <f t="shared" si="6"/>
        <v>0</v>
      </c>
    </row>
    <row r="81" spans="1:9" ht="18" hidden="1" customHeight="1" x14ac:dyDescent="0.2">
      <c r="A81" s="133" t="s">
        <v>129</v>
      </c>
    </row>
    <row r="82" spans="1:9" ht="18" hidden="1" customHeight="1" x14ac:dyDescent="0.2">
      <c r="A82" s="133" t="s">
        <v>130</v>
      </c>
      <c r="C82" s="288">
        <f>[2]UF!H84</f>
        <v>0</v>
      </c>
      <c r="D82" s="288">
        <f>[2]UF!L84</f>
        <v>0</v>
      </c>
      <c r="F82" s="288">
        <f>[2]UF!P84</f>
        <v>0</v>
      </c>
      <c r="I82" s="288">
        <f t="shared" si="6"/>
        <v>0</v>
      </c>
    </row>
    <row r="83" spans="1:9" ht="18" hidden="1" customHeight="1" x14ac:dyDescent="0.2">
      <c r="A83" s="133" t="s">
        <v>131</v>
      </c>
      <c r="C83" s="288">
        <f>[2]UF!H85</f>
        <v>0</v>
      </c>
      <c r="D83" s="288">
        <f>[2]UF!L85</f>
        <v>0</v>
      </c>
      <c r="F83" s="288">
        <f>[2]UF!P85</f>
        <v>0</v>
      </c>
      <c r="I83" s="288">
        <f t="shared" si="6"/>
        <v>0</v>
      </c>
    </row>
    <row r="84" spans="1:9" ht="18" hidden="1" customHeight="1" x14ac:dyDescent="0.2">
      <c r="A84" s="133" t="s">
        <v>132</v>
      </c>
      <c r="C84" s="288">
        <f>[2]UF!H86</f>
        <v>0</v>
      </c>
      <c r="D84" s="288">
        <f>[2]UF!L86</f>
        <v>0</v>
      </c>
      <c r="F84" s="288">
        <f>[2]UF!P86</f>
        <v>0</v>
      </c>
      <c r="I84" s="288">
        <f t="shared" si="6"/>
        <v>0</v>
      </c>
    </row>
    <row r="85" spans="1:9" ht="18" hidden="1" customHeight="1" x14ac:dyDescent="0.2">
      <c r="A85" s="133" t="s">
        <v>133</v>
      </c>
      <c r="C85" s="288">
        <f>[2]UF!H87</f>
        <v>0</v>
      </c>
      <c r="D85" s="288">
        <f>[2]UF!L87</f>
        <v>0</v>
      </c>
      <c r="F85" s="288">
        <f>[2]UF!P87</f>
        <v>0</v>
      </c>
      <c r="I85" s="288">
        <f t="shared" si="6"/>
        <v>0</v>
      </c>
    </row>
    <row r="86" spans="1:9" ht="18" hidden="1" customHeight="1" x14ac:dyDescent="0.2">
      <c r="A86" s="133" t="s">
        <v>134</v>
      </c>
      <c r="C86" s="288">
        <f>[2]UF!H88</f>
        <v>0</v>
      </c>
      <c r="D86" s="288">
        <f>[2]UF!L88</f>
        <v>0</v>
      </c>
      <c r="F86" s="288">
        <f>[2]UF!P88</f>
        <v>0</v>
      </c>
      <c r="I86" s="288">
        <f t="shared" si="6"/>
        <v>0</v>
      </c>
    </row>
    <row r="87" spans="1:9" ht="18" hidden="1" customHeight="1" x14ac:dyDescent="0.2">
      <c r="A87" s="74"/>
    </row>
    <row r="88" spans="1:9" ht="18" hidden="1" customHeight="1" x14ac:dyDescent="0.2">
      <c r="A88" s="254"/>
    </row>
    <row r="89" spans="1:9" ht="40.5" customHeight="1" x14ac:dyDescent="0.2">
      <c r="A89" s="294" t="s">
        <v>268</v>
      </c>
      <c r="B89" s="295">
        <f>[2]UF!D90</f>
        <v>0</v>
      </c>
      <c r="C89" s="295">
        <f>[2]UF!H90</f>
        <v>0</v>
      </c>
      <c r="D89" s="295">
        <f>[2]UF!L90</f>
        <v>0</v>
      </c>
      <c r="E89" s="295"/>
      <c r="F89" s="295">
        <f>[2]UF!P90</f>
        <v>0</v>
      </c>
      <c r="G89" s="295">
        <f>[2]UF!AB90</f>
        <v>2800000</v>
      </c>
      <c r="H89" s="295"/>
      <c r="I89" s="295">
        <f>SUM(B89:H89)</f>
        <v>2800000</v>
      </c>
    </row>
    <row r="90" spans="1:9" ht="18" hidden="1" customHeight="1" x14ac:dyDescent="0.2">
      <c r="A90" s="256" t="s">
        <v>269</v>
      </c>
      <c r="C90" s="288">
        <f>SUM(C91:C92)</f>
        <v>0</v>
      </c>
      <c r="D90" s="288">
        <f>SUM(D91:D92)</f>
        <v>0</v>
      </c>
      <c r="F90" s="288">
        <f>SUM(F91:F92)</f>
        <v>0</v>
      </c>
      <c r="I90" s="288">
        <f>SUM(I91:I92)</f>
        <v>0</v>
      </c>
    </row>
    <row r="91" spans="1:9" ht="18" hidden="1" customHeight="1" x14ac:dyDescent="0.2">
      <c r="A91" s="74" t="s">
        <v>265</v>
      </c>
      <c r="C91" s="288">
        <f>[2]UF!H92</f>
        <v>0</v>
      </c>
      <c r="D91" s="288">
        <f>[2]UF!L92</f>
        <v>0</v>
      </c>
      <c r="F91" s="288">
        <f>[2]UF!P92</f>
        <v>0</v>
      </c>
      <c r="I91" s="288">
        <f>SUM(B91:H91)</f>
        <v>0</v>
      </c>
    </row>
    <row r="92" spans="1:9" ht="18" hidden="1" customHeight="1" x14ac:dyDescent="0.2">
      <c r="A92" s="74" t="s">
        <v>266</v>
      </c>
      <c r="C92" s="288">
        <f>[2]UF!H93</f>
        <v>0</v>
      </c>
      <c r="D92" s="288">
        <f>[2]UF!L93</f>
        <v>0</v>
      </c>
      <c r="F92" s="288">
        <f>[2]UF!P93</f>
        <v>0</v>
      </c>
      <c r="I92" s="288">
        <f>SUM(B92:H92)</f>
        <v>0</v>
      </c>
    </row>
    <row r="93" spans="1:9" ht="18" hidden="1" customHeight="1" x14ac:dyDescent="0.2">
      <c r="A93" s="74" t="s">
        <v>307</v>
      </c>
      <c r="C93" s="288">
        <f>[2]UF!H94</f>
        <v>0</v>
      </c>
      <c r="D93" s="288">
        <f>[2]UF!L94</f>
        <v>0</v>
      </c>
      <c r="F93" s="288">
        <f>[2]UF!P94</f>
        <v>0</v>
      </c>
      <c r="I93" s="288">
        <f>SUM(B93:H93)</f>
        <v>0</v>
      </c>
    </row>
    <row r="94" spans="1:9" ht="18" hidden="1" customHeight="1" x14ac:dyDescent="0.2">
      <c r="A94" s="254"/>
      <c r="C94" s="288">
        <f>[2]UF!H95</f>
        <v>0</v>
      </c>
      <c r="D94" s="288">
        <f>[2]UF!L95</f>
        <v>0</v>
      </c>
      <c r="F94" s="288">
        <f>[2]UF!P95</f>
        <v>0</v>
      </c>
      <c r="I94" s="288">
        <f>SUM(B94:H94)</f>
        <v>0</v>
      </c>
    </row>
    <row r="95" spans="1:9" s="300" customFormat="1" ht="38.25" customHeight="1" thickBot="1" x14ac:dyDescent="0.25">
      <c r="A95" s="298" t="s">
        <v>45</v>
      </c>
      <c r="B95" s="299">
        <f t="shared" ref="B95:I95" si="7">SUM(B6:B12)+SUM(B15:B20)+SUM(B23:B25)+SUM(B28:B29)+SUM(B32:B48)+B90+B94+B89+B93</f>
        <v>0</v>
      </c>
      <c r="C95" s="299">
        <f t="shared" si="7"/>
        <v>1229624</v>
      </c>
      <c r="D95" s="299">
        <f t="shared" si="7"/>
        <v>765071</v>
      </c>
      <c r="E95" s="299">
        <f t="shared" si="7"/>
        <v>70561</v>
      </c>
      <c r="F95" s="299">
        <f t="shared" si="7"/>
        <v>20475837</v>
      </c>
      <c r="G95" s="299">
        <f t="shared" si="7"/>
        <v>2800000</v>
      </c>
      <c r="H95" s="299">
        <f t="shared" si="7"/>
        <v>0</v>
      </c>
      <c r="I95" s="299">
        <f t="shared" si="7"/>
        <v>25341093</v>
      </c>
    </row>
    <row r="96" spans="1:9" ht="18" customHeight="1" thickTop="1" x14ac:dyDescent="0.2">
      <c r="A96" s="301"/>
      <c r="B96" s="301"/>
      <c r="C96" s="301"/>
      <c r="D96" s="301"/>
      <c r="E96" s="301"/>
    </row>
    <row r="97" spans="1:5" ht="18" customHeight="1" x14ac:dyDescent="0.2">
      <c r="A97" s="301"/>
      <c r="B97" s="301"/>
      <c r="C97" s="301"/>
      <c r="D97" s="301"/>
      <c r="E97" s="301"/>
    </row>
    <row r="98" spans="1:5" ht="18" customHeight="1" x14ac:dyDescent="0.2">
      <c r="A98" s="301"/>
      <c r="B98" s="301"/>
      <c r="C98" s="301"/>
      <c r="D98" s="301"/>
      <c r="E98" s="301"/>
    </row>
    <row r="99" spans="1:5" ht="18" customHeight="1" x14ac:dyDescent="0.2">
      <c r="A99" s="301"/>
      <c r="B99" s="301"/>
      <c r="C99" s="301"/>
      <c r="D99" s="301"/>
      <c r="E99" s="301"/>
    </row>
    <row r="100" spans="1:5" ht="18" customHeight="1" x14ac:dyDescent="0.2">
      <c r="A100" s="301"/>
      <c r="B100" s="301"/>
      <c r="C100" s="301"/>
      <c r="D100" s="301"/>
      <c r="E100" s="301"/>
    </row>
    <row r="101" spans="1:5" ht="18" customHeight="1" x14ac:dyDescent="0.2">
      <c r="A101" s="301"/>
      <c r="B101" s="301"/>
      <c r="C101" s="301"/>
      <c r="D101" s="301"/>
      <c r="E101" s="301"/>
    </row>
    <row r="102" spans="1:5" ht="18" customHeight="1" x14ac:dyDescent="0.2">
      <c r="A102" s="301"/>
      <c r="B102" s="301"/>
      <c r="C102" s="301"/>
      <c r="D102" s="301"/>
      <c r="E102" s="301"/>
    </row>
    <row r="103" spans="1:5" ht="18" customHeight="1" x14ac:dyDescent="0.2">
      <c r="A103" s="301"/>
      <c r="B103" s="301"/>
      <c r="C103" s="301"/>
      <c r="D103" s="301"/>
      <c r="E103" s="301"/>
    </row>
    <row r="104" spans="1:5" ht="18" customHeight="1" x14ac:dyDescent="0.2">
      <c r="A104" s="301"/>
      <c r="B104" s="301"/>
      <c r="C104" s="301"/>
      <c r="D104" s="301"/>
      <c r="E104" s="301"/>
    </row>
    <row r="105" spans="1:5" ht="18" customHeight="1" x14ac:dyDescent="0.2">
      <c r="A105" s="301"/>
      <c r="B105" s="301"/>
      <c r="C105" s="301"/>
      <c r="D105" s="301"/>
      <c r="E105" s="301"/>
    </row>
    <row r="106" spans="1:5" ht="18" customHeight="1" x14ac:dyDescent="0.2">
      <c r="A106" s="301"/>
      <c r="B106" s="301"/>
      <c r="C106" s="301"/>
      <c r="D106" s="301"/>
      <c r="E106" s="301"/>
    </row>
    <row r="107" spans="1:5" ht="18" customHeight="1" x14ac:dyDescent="0.2">
      <c r="A107" s="301"/>
      <c r="B107" s="301"/>
      <c r="C107" s="301"/>
      <c r="D107" s="301"/>
      <c r="E107" s="301"/>
    </row>
    <row r="108" spans="1:5" ht="18" customHeight="1" x14ac:dyDescent="0.2">
      <c r="A108" s="301"/>
      <c r="B108" s="301"/>
      <c r="C108" s="301"/>
      <c r="D108" s="301"/>
      <c r="E108" s="301"/>
    </row>
    <row r="109" spans="1:5" ht="18" customHeight="1" x14ac:dyDescent="0.2">
      <c r="A109" s="301"/>
      <c r="B109" s="301"/>
      <c r="C109" s="301"/>
      <c r="D109" s="301"/>
      <c r="E109" s="301"/>
    </row>
    <row r="110" spans="1:5" ht="18" customHeight="1" x14ac:dyDescent="0.2">
      <c r="A110" s="301"/>
      <c r="B110" s="301"/>
      <c r="C110" s="301"/>
      <c r="D110" s="301"/>
      <c r="E110" s="301"/>
    </row>
    <row r="111" spans="1:5" ht="18" customHeight="1" x14ac:dyDescent="0.2">
      <c r="A111" s="301"/>
      <c r="B111" s="301"/>
      <c r="C111" s="301"/>
      <c r="D111" s="301"/>
      <c r="E111" s="301"/>
    </row>
    <row r="112" spans="1:5" ht="18" customHeight="1" x14ac:dyDescent="0.2">
      <c r="A112" s="301"/>
      <c r="B112" s="301"/>
      <c r="C112" s="301"/>
      <c r="D112" s="301"/>
      <c r="E112" s="301"/>
    </row>
    <row r="113" spans="1:5" ht="18" customHeight="1" x14ac:dyDescent="0.2">
      <c r="A113" s="301"/>
      <c r="B113" s="301"/>
      <c r="C113" s="301"/>
      <c r="D113" s="301"/>
      <c r="E113" s="301"/>
    </row>
    <row r="114" spans="1:5" ht="18" customHeight="1" x14ac:dyDescent="0.2">
      <c r="A114" s="301"/>
      <c r="B114" s="301"/>
      <c r="C114" s="301"/>
      <c r="D114" s="301"/>
      <c r="E114" s="301"/>
    </row>
    <row r="115" spans="1:5" ht="18" customHeight="1" x14ac:dyDescent="0.2">
      <c r="A115" s="301"/>
      <c r="B115" s="301"/>
      <c r="C115" s="301"/>
      <c r="D115" s="301"/>
      <c r="E115" s="301"/>
    </row>
    <row r="116" spans="1:5" ht="18" customHeight="1" x14ac:dyDescent="0.2">
      <c r="A116" s="301"/>
      <c r="B116" s="301"/>
      <c r="C116" s="301"/>
      <c r="D116" s="301"/>
      <c r="E116" s="301"/>
    </row>
    <row r="117" spans="1:5" ht="18" customHeight="1" x14ac:dyDescent="0.2">
      <c r="A117" s="301"/>
      <c r="B117" s="301"/>
      <c r="C117" s="301"/>
      <c r="D117" s="301"/>
      <c r="E117" s="301"/>
    </row>
    <row r="118" spans="1:5" ht="18" customHeight="1" x14ac:dyDescent="0.2">
      <c r="A118" s="301"/>
      <c r="B118" s="301"/>
      <c r="C118" s="301"/>
      <c r="D118" s="301"/>
      <c r="E118" s="301"/>
    </row>
    <row r="119" spans="1:5" ht="18" customHeight="1" x14ac:dyDescent="0.2">
      <c r="A119" s="301"/>
      <c r="B119" s="301"/>
      <c r="C119" s="301"/>
      <c r="D119" s="301"/>
      <c r="E119" s="301"/>
    </row>
    <row r="120" spans="1:5" ht="18" customHeight="1" x14ac:dyDescent="0.2">
      <c r="A120" s="301"/>
      <c r="B120" s="301"/>
      <c r="C120" s="301"/>
      <c r="D120" s="301"/>
      <c r="E120" s="301"/>
    </row>
    <row r="121" spans="1:5" ht="18" customHeight="1" x14ac:dyDescent="0.2">
      <c r="A121" s="301"/>
      <c r="B121" s="301"/>
      <c r="C121" s="301"/>
      <c r="D121" s="301"/>
      <c r="E121" s="301"/>
    </row>
    <row r="122" spans="1:5" ht="18" customHeight="1" x14ac:dyDescent="0.2">
      <c r="A122" s="301"/>
      <c r="B122" s="301"/>
      <c r="C122" s="301"/>
      <c r="D122" s="301"/>
      <c r="E122" s="301"/>
    </row>
    <row r="123" spans="1:5" ht="18" customHeight="1" x14ac:dyDescent="0.2">
      <c r="A123" s="301"/>
      <c r="B123" s="301"/>
      <c r="C123" s="301"/>
      <c r="D123" s="301"/>
      <c r="E123" s="301"/>
    </row>
    <row r="124" spans="1:5" ht="18" customHeight="1" x14ac:dyDescent="0.2">
      <c r="A124" s="301"/>
      <c r="B124" s="301"/>
      <c r="C124" s="301"/>
      <c r="D124" s="301"/>
      <c r="E124" s="301"/>
    </row>
    <row r="125" spans="1:5" ht="18" customHeight="1" x14ac:dyDescent="0.2">
      <c r="A125" s="301"/>
      <c r="B125" s="301"/>
      <c r="C125" s="301"/>
      <c r="D125" s="301"/>
      <c r="E125" s="301"/>
    </row>
    <row r="126" spans="1:5" ht="18" customHeight="1" x14ac:dyDescent="0.2">
      <c r="A126" s="301"/>
      <c r="B126" s="301"/>
      <c r="C126" s="301"/>
      <c r="D126" s="301"/>
      <c r="E126" s="301"/>
    </row>
    <row r="127" spans="1:5" ht="18" customHeight="1" x14ac:dyDescent="0.2">
      <c r="A127" s="301"/>
      <c r="B127" s="301"/>
      <c r="C127" s="301"/>
      <c r="D127" s="301"/>
      <c r="E127" s="301"/>
    </row>
    <row r="128" spans="1:5" ht="18" customHeight="1" x14ac:dyDescent="0.2">
      <c r="A128" s="301"/>
      <c r="B128" s="301"/>
      <c r="C128" s="301"/>
      <c r="D128" s="301"/>
      <c r="E128" s="301"/>
    </row>
    <row r="129" spans="1:9" ht="18" customHeight="1" x14ac:dyDescent="0.2">
      <c r="A129" s="301"/>
      <c r="B129" s="301"/>
      <c r="C129" s="301"/>
      <c r="D129" s="301"/>
      <c r="E129" s="301"/>
    </row>
    <row r="130" spans="1:9" ht="18" customHeight="1" x14ac:dyDescent="0.2">
      <c r="A130" s="301"/>
      <c r="B130" s="301"/>
      <c r="C130" s="301"/>
      <c r="D130" s="301"/>
      <c r="E130" s="301"/>
    </row>
    <row r="131" spans="1:9" ht="18" customHeight="1" x14ac:dyDescent="0.2">
      <c r="A131" s="301"/>
      <c r="B131" s="301"/>
      <c r="C131" s="301"/>
      <c r="D131" s="301"/>
      <c r="E131" s="301"/>
      <c r="I131" s="288">
        <v>173</v>
      </c>
    </row>
    <row r="132" spans="1:9" ht="18" customHeight="1" x14ac:dyDescent="0.2">
      <c r="A132" s="301"/>
      <c r="B132" s="301"/>
      <c r="C132" s="301"/>
      <c r="D132" s="301"/>
      <c r="E132" s="301"/>
      <c r="I132" s="288">
        <f>+I86+I131</f>
        <v>173</v>
      </c>
    </row>
    <row r="133" spans="1:9" ht="18" customHeight="1" x14ac:dyDescent="0.2">
      <c r="A133" s="301"/>
      <c r="B133" s="301"/>
      <c r="C133" s="301"/>
      <c r="D133" s="301"/>
      <c r="E133" s="301"/>
      <c r="I133" s="288">
        <f>11472796-I132</f>
        <v>11472623</v>
      </c>
    </row>
    <row r="134" spans="1:9" ht="18" customHeight="1" x14ac:dyDescent="0.2">
      <c r="A134" s="301"/>
      <c r="B134" s="301"/>
      <c r="C134" s="301"/>
      <c r="D134" s="301"/>
      <c r="E134" s="301"/>
    </row>
    <row r="135" spans="1:9" ht="18" customHeight="1" x14ac:dyDescent="0.2">
      <c r="A135" s="301"/>
      <c r="B135" s="301"/>
      <c r="C135" s="301"/>
      <c r="D135" s="301"/>
      <c r="E135" s="301"/>
    </row>
    <row r="136" spans="1:9" ht="18" customHeight="1" x14ac:dyDescent="0.2">
      <c r="A136" s="301"/>
      <c r="B136" s="301"/>
      <c r="C136" s="301"/>
      <c r="D136" s="301"/>
      <c r="E136" s="301"/>
    </row>
    <row r="137" spans="1:9" ht="18" customHeight="1" x14ac:dyDescent="0.2">
      <c r="A137" s="301"/>
      <c r="B137" s="301"/>
      <c r="C137" s="301"/>
      <c r="D137" s="301"/>
      <c r="E137" s="301"/>
    </row>
    <row r="138" spans="1:9" ht="18" customHeight="1" x14ac:dyDescent="0.2">
      <c r="A138" s="301"/>
      <c r="B138" s="301"/>
      <c r="C138" s="301"/>
      <c r="D138" s="301"/>
      <c r="E138" s="301"/>
    </row>
    <row r="139" spans="1:9" ht="18" customHeight="1" x14ac:dyDescent="0.2">
      <c r="A139" s="301"/>
      <c r="B139" s="301"/>
      <c r="C139" s="301"/>
      <c r="D139" s="301"/>
      <c r="E139" s="301"/>
    </row>
    <row r="140" spans="1:9" ht="18" customHeight="1" x14ac:dyDescent="0.2">
      <c r="A140" s="301"/>
      <c r="B140" s="301"/>
      <c r="C140" s="301"/>
      <c r="D140" s="301"/>
      <c r="E140" s="301"/>
    </row>
    <row r="141" spans="1:9" ht="18" customHeight="1" x14ac:dyDescent="0.2">
      <c r="A141" s="301"/>
      <c r="B141" s="301"/>
      <c r="C141" s="301"/>
      <c r="D141" s="301"/>
      <c r="E141" s="301"/>
    </row>
    <row r="142" spans="1:9" ht="18" customHeight="1" x14ac:dyDescent="0.2">
      <c r="A142" s="301"/>
      <c r="B142" s="301"/>
      <c r="C142" s="301"/>
      <c r="D142" s="301"/>
      <c r="E142" s="301"/>
    </row>
    <row r="143" spans="1:9" ht="18" customHeight="1" x14ac:dyDescent="0.2">
      <c r="A143" s="301"/>
      <c r="B143" s="301"/>
      <c r="C143" s="301"/>
      <c r="D143" s="301"/>
      <c r="E143" s="301"/>
    </row>
    <row r="144" spans="1:9" ht="18" customHeight="1" x14ac:dyDescent="0.2">
      <c r="A144" s="301"/>
      <c r="B144" s="301"/>
      <c r="C144" s="301"/>
      <c r="D144" s="301"/>
      <c r="E144" s="301"/>
    </row>
    <row r="145" spans="1:5" x14ac:dyDescent="0.2">
      <c r="A145" s="301"/>
      <c r="B145" s="301"/>
      <c r="C145" s="301"/>
      <c r="D145" s="301"/>
      <c r="E145" s="301"/>
    </row>
    <row r="146" spans="1:5" x14ac:dyDescent="0.2">
      <c r="A146" s="301"/>
      <c r="B146" s="301"/>
      <c r="C146" s="301"/>
      <c r="D146" s="301"/>
      <c r="E146" s="301"/>
    </row>
    <row r="147" spans="1:5" x14ac:dyDescent="0.2">
      <c r="A147" s="301"/>
      <c r="B147" s="301"/>
      <c r="C147" s="301"/>
      <c r="D147" s="301"/>
      <c r="E147" s="301"/>
    </row>
    <row r="148" spans="1:5" x14ac:dyDescent="0.2">
      <c r="A148" s="301"/>
      <c r="B148" s="301"/>
      <c r="C148" s="301"/>
      <c r="D148" s="301"/>
      <c r="E148" s="301"/>
    </row>
  </sheetData>
  <printOptions gridLines="1"/>
  <pageMargins left="0.8" right="0.27" top="1.19" bottom="0.26" header="0.17" footer="0.17"/>
  <pageSetup paperSize="9" scale="80"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SUM</vt:lpstr>
      <vt:lpstr>ByDept</vt:lpstr>
      <vt:lpstr>Program Adjustments-RA10717</vt:lpstr>
      <vt:lpstr>ProgramAdjustments-RA10651</vt:lpstr>
      <vt:lpstr>AllSources</vt:lpstr>
      <vt:lpstr>SPFs</vt:lpstr>
      <vt:lpstr>Automatic</vt:lpstr>
      <vt:lpstr>Continuing</vt:lpstr>
      <vt:lpstr>UF</vt:lpstr>
      <vt:lpstr>AllSources!Print_Area</vt:lpstr>
      <vt:lpstr>Automatic!Print_Area</vt:lpstr>
      <vt:lpstr>ByDept!Print_Area</vt:lpstr>
      <vt:lpstr>Continuing!Print_Area</vt:lpstr>
      <vt:lpstr>'Program Adjustments-RA10717'!Print_Area</vt:lpstr>
      <vt:lpstr>'ProgramAdjustments-RA10651'!Print_Area</vt:lpstr>
      <vt:lpstr>SPFs!Print_Area</vt:lpstr>
      <vt:lpstr>SUM!Print_Area</vt:lpstr>
      <vt:lpstr>UF!Print_Area</vt:lpstr>
      <vt:lpstr>AllSources!Print_Titles</vt:lpstr>
      <vt:lpstr>Automatic!Print_Titles</vt:lpstr>
      <vt:lpstr>ByDept!Print_Titles</vt:lpstr>
      <vt:lpstr>Continuing!Print_Titles</vt:lpstr>
      <vt:lpstr>'Program Adjustments-RA10717'!Print_Titles</vt:lpstr>
      <vt:lpstr>'ProgramAdjustments-RA10651'!Print_Titles</vt:lpstr>
      <vt:lpstr>SPFs!Print_Titles</vt:lpstr>
      <vt:lpstr>UF!Print_Titles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Regner</dc:creator>
  <cp:lastModifiedBy>Olivia Regner</cp:lastModifiedBy>
  <cp:lastPrinted>2017-02-22T03:06:59Z</cp:lastPrinted>
  <dcterms:created xsi:type="dcterms:W3CDTF">2017-02-21T01:06:45Z</dcterms:created>
  <dcterms:modified xsi:type="dcterms:W3CDTF">2017-05-02T06:19:26Z</dcterms:modified>
</cp:coreProperties>
</file>